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J:\SSS\SOLUTIONS\CommunityInvestment\Small Business Advance\2025\"/>
    </mc:Choice>
  </mc:AlternateContent>
  <xr:revisionPtr revIDLastSave="0" documentId="13_ncr:1_{0B2241F5-016B-49C6-9C2E-39BAE921175B}" xr6:coauthVersionLast="47" xr6:coauthVersionMax="47" xr10:uidLastSave="{00000000-0000-0000-0000-000000000000}"/>
  <workbookProtection workbookAlgorithmName="SHA-512" workbookHashValue="JcnUrCOrb6up0D4Fgrqqsgj38grZ2sZAO8fHV4WplTHhh0Q9NGoWB4pr/ZrsPmWjmu/npNcd71FFJRS51MAIaQ==" workbookSaltValue="nGhRKohlI6FKWewZdqPl2A==" workbookSpinCount="100000" lockStructure="1"/>
  <bookViews>
    <workbookView xWindow="28680" yWindow="-30" windowWidth="29040" windowHeight="15840" xr2:uid="{00000000-000D-0000-FFFF-FFFF00000000}"/>
  </bookViews>
  <sheets>
    <sheet name="SubsidyCalculator" sheetId="1" r:id="rId1"/>
    <sheet name="DailyRateSheet" sheetId="2" r:id="rId2"/>
  </sheets>
  <definedNames>
    <definedName name="Adv_tbl">DailyRateSheet!$A$21:$B$36</definedName>
    <definedName name="Adv_term" localSheetId="1">SubsidyCalculator!$C$24</definedName>
    <definedName name="Adv_term">SubsidyCalculator!$C$24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sheet001" localSheetId="1">DailyRateSheet!$A$1:$Z$114</definedName>
    <definedName name="Terms_lst">DailyRateSheet!$A$24:$A$36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D21" i="1"/>
  <c r="C26" i="1"/>
  <c r="C25" i="1" l="1"/>
  <c r="F24" i="1" l="1"/>
  <c r="F20" i="1"/>
  <c r="C20" i="1" l="1"/>
  <c r="D20" i="1"/>
  <c r="C27" i="1" l="1"/>
  <c r="C29" i="1" l="1"/>
  <c r="D23" i="1" s="1"/>
  <c r="D29" i="1" l="1"/>
  <c r="C31" i="1"/>
  <c r="D31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1" type="4" refreshedVersion="8" saveData="1">
    <webPr sourceData="1" parsePre="1" consecutive="1" xl2000="1" url="https://www.fhlbc.com/docs/default-source/daily-rates/daily_files/sheet001.html"/>
  </connection>
</connections>
</file>

<file path=xl/sharedStrings.xml><?xml version="1.0" encoding="utf-8"?>
<sst xmlns="http://schemas.openxmlformats.org/spreadsheetml/2006/main" count="246" uniqueCount="131">
  <si>
    <t>Use this tool to estimate the amount of Community Small Business Advance subsidy that the small business</t>
  </si>
  <si>
    <t>Community Advance rate will affect the amount of subsidy used. Simply input the amount of the loan you plan</t>
  </si>
  <si>
    <t>to make and select a term. If rates are not current, please follow the instructions to refresh them.</t>
  </si>
  <si>
    <t>If you have questions about the calculator or the Community Small Business Advance program, please call</t>
  </si>
  <si>
    <t>Date of Rate Sheet</t>
  </si>
  <si>
    <t>Starting Member Subsidy Allocation</t>
  </si>
  <si>
    <t>Call MTD if you have already used part of the subsidy</t>
  </si>
  <si>
    <t>Amount of Advance</t>
  </si>
  <si>
    <t>Term</t>
  </si>
  <si>
    <t xml:space="preserve"> 1 year </t>
  </si>
  <si>
    <t>Select term in years (1-10) from dropdown menu</t>
  </si>
  <si>
    <t>Community Advance Rate</t>
  </si>
  <si>
    <t>Rate Subsidy</t>
  </si>
  <si>
    <t>Final Advance Rate</t>
  </si>
  <si>
    <t>Subsidy Usage</t>
  </si>
  <si>
    <t>Remaining Member Subsidy after advance</t>
  </si>
  <si>
    <t>Rate Indications</t>
  </si>
  <si>
    <t xml:space="preserve"> To take down an advance, login to eBanking or contact the Member Transaction Desk : </t>
  </si>
  <si>
    <t>855-345-2244, Option 1</t>
  </si>
  <si>
    <t xml:space="preserve"> Today's Headlines </t>
  </si>
  <si>
    <t xml:space="preserve"> Market Rates </t>
  </si>
  <si>
    <t xml:space="preserve"> Term </t>
  </si>
  <si>
    <t xml:space="preserve"> Treasury </t>
  </si>
  <si>
    <t xml:space="preserve"> Swaps </t>
  </si>
  <si>
    <t xml:space="preserve"> Fixed Rate Advances </t>
  </si>
  <si>
    <t>2 years</t>
  </si>
  <si>
    <t>5 years</t>
  </si>
  <si>
    <t>7 years</t>
  </si>
  <si>
    <t>10 years</t>
  </si>
  <si>
    <t>Community Advances</t>
  </si>
  <si>
    <t>Regular Advances</t>
  </si>
  <si>
    <t>All-in After Dividend*</t>
  </si>
  <si>
    <t>Forward-Starting</t>
  </si>
  <si>
    <t xml:space="preserve"> 1 week </t>
  </si>
  <si>
    <t>Advances settle one year forward from today and then have stated term to maturity</t>
  </si>
  <si>
    <t xml:space="preserve"> 2 weeks </t>
  </si>
  <si>
    <t xml:space="preserve"> 3 years </t>
  </si>
  <si>
    <t xml:space="preserve"> 3 weeks </t>
  </si>
  <si>
    <t xml:space="preserve"> 5 years </t>
  </si>
  <si>
    <t xml:space="preserve"> 1 month </t>
  </si>
  <si>
    <t xml:space="preserve"> 7 years </t>
  </si>
  <si>
    <t xml:space="preserve"> 3 months </t>
  </si>
  <si>
    <t xml:space="preserve"> 6 months </t>
  </si>
  <si>
    <t xml:space="preserve"> Lockout </t>
  </si>
  <si>
    <t xml:space="preserve"> Bermudan </t>
  </si>
  <si>
    <t xml:space="preserve"> All-in After Dividend* </t>
  </si>
  <si>
    <t xml:space="preserve"> Option Cost </t>
  </si>
  <si>
    <t xml:space="preserve"> 9 months </t>
  </si>
  <si>
    <t>1 year</t>
  </si>
  <si>
    <t xml:space="preserve"> 1.5 years </t>
  </si>
  <si>
    <t xml:space="preserve"> 2 years </t>
  </si>
  <si>
    <t xml:space="preserve"> 10 years </t>
  </si>
  <si>
    <t xml:space="preserve"> 2.5 years </t>
  </si>
  <si>
    <t>3 years</t>
  </si>
  <si>
    <t xml:space="preserve"> 3.5 years </t>
  </si>
  <si>
    <t xml:space="preserve"> 15 years </t>
  </si>
  <si>
    <t xml:space="preserve"> 4 years </t>
  </si>
  <si>
    <t xml:space="preserve"> 4.5 years </t>
  </si>
  <si>
    <t xml:space="preserve"> European </t>
  </si>
  <si>
    <t xml:space="preserve"> Option Value </t>
  </si>
  <si>
    <t>6 months</t>
  </si>
  <si>
    <t xml:space="preserve"> 6 years </t>
  </si>
  <si>
    <t>Call for availability</t>
  </si>
  <si>
    <t xml:space="preserve"> 20 years </t>
  </si>
  <si>
    <t xml:space="preserve"> 30 years </t>
  </si>
  <si>
    <t>Amortization Term</t>
  </si>
  <si>
    <t>15 years</t>
  </si>
  <si>
    <t>20 years</t>
  </si>
  <si>
    <t>25 years</t>
  </si>
  <si>
    <t>30 years</t>
  </si>
  <si>
    <t xml:space="preserve"> Floating Rate Advances </t>
  </si>
  <si>
    <t xml:space="preserve"> Overnight Advances </t>
  </si>
  <si>
    <t>Non-Prepayable</t>
  </si>
  <si>
    <t xml:space="preserve"> Today </t>
  </si>
  <si>
    <t xml:space="preserve"> Prior Day </t>
  </si>
  <si>
    <t>1 Day</t>
  </si>
  <si>
    <t>Open Line (Daily Rate Set)#</t>
  </si>
  <si>
    <t xml:space="preserve"> </t>
  </si>
  <si>
    <t xml:space="preserve"> Index / Rate Indic. </t>
  </si>
  <si>
    <t>3 months</t>
  </si>
  <si>
    <t>4 week</t>
  </si>
  <si>
    <t xml:space="preserve"> ^Prepayable at par with 1 day notice. **Please call for terms between 5 years and 10 years, or for 26 week index. </t>
  </si>
  <si>
    <t xml:space="preserve"> Spread </t>
  </si>
  <si>
    <t xml:space="preserve"> Prior Index </t>
  </si>
  <si>
    <t>DID (yesterday)</t>
  </si>
  <si>
    <t>#Rate set at and available until 3:00 pm; Late Day Advances may be available until 4:30 pm by calling 855-345-2244, Option 1.</t>
  </si>
  <si>
    <t>2 year</t>
  </si>
  <si>
    <t>Prepayable (on reset dates)^</t>
  </si>
  <si>
    <t xml:space="preserve"> Term** </t>
  </si>
  <si>
    <t xml:space="preserve"> Spread to 4WK </t>
  </si>
  <si>
    <t xml:space="preserve"> Spread to 13WK </t>
  </si>
  <si>
    <t>&lt;= 3 Months</t>
  </si>
  <si>
    <t>n/a</t>
  </si>
  <si>
    <t>SOFR</t>
  </si>
  <si>
    <t>3 Months</t>
  </si>
  <si>
    <t>6 Months</t>
  </si>
  <si>
    <t>9 Months</t>
  </si>
  <si>
    <t>1 Year</t>
  </si>
  <si>
    <t>18 Months</t>
  </si>
  <si>
    <t>2 Years</t>
  </si>
  <si>
    <t xml:space="preserve"> ^Prepayable same day before 3:00PM. **Please call for additional terms not listed above. </t>
  </si>
  <si>
    <t>Prior Index</t>
  </si>
  <si>
    <t>13 week</t>
  </si>
  <si>
    <t xml:space="preserve"> FHLBC Deposit Rates^ </t>
  </si>
  <si>
    <t>^Call for term deposit rates.</t>
  </si>
  <si>
    <t xml:space="preserve"> Discount Note Floater Advances </t>
  </si>
  <si>
    <t xml:space="preserve"> SOFR Index Floater Advances </t>
  </si>
  <si>
    <t xml:space="preserve"> Prior Day Rate </t>
  </si>
  <si>
    <t>3 Years</t>
  </si>
  <si>
    <t>4 Years</t>
  </si>
  <si>
    <t>5 Years</t>
  </si>
  <si>
    <t>6 Years</t>
  </si>
  <si>
    <t xml:space="preserve"> Overnight Discount Note Floater** </t>
  </si>
  <si>
    <t>7 Years</t>
  </si>
  <si>
    <t xml:space="preserve"> Term^ </t>
  </si>
  <si>
    <t>8 Years</t>
  </si>
  <si>
    <t>9 Years</t>
  </si>
  <si>
    <t>10 Years</t>
  </si>
  <si>
    <t>Community Small Business Advance
Subsidy Calculator</t>
  </si>
  <si>
    <t xml:space="preserve"> Fixed Rate Callable Advances (Member-Owned Embedded Option) </t>
  </si>
  <si>
    <t xml:space="preserve"> Fixed Rate Putable Advances (Bank-Owned Embedded Option) </t>
  </si>
  <si>
    <t xml:space="preserve"> Fixed Rate Amortizing Advances </t>
  </si>
  <si>
    <t>Disclaimer: This calculator only provides an estimate of the subsidy for informational purposes. The actual subsidy and eligibility criteria will be determined at the time of application.</t>
  </si>
  <si>
    <t xml:space="preserve">loan you are planning to fund will use. The amount of the advance, the term of the advance and the current </t>
  </si>
  <si>
    <t>© FHLBank Chicago 2025</t>
  </si>
  <si>
    <t>the Member Transaction Desk (MTD) at 1-855-345-2244 (option 1) or contact your sales director.</t>
  </si>
  <si>
    <t>Program</t>
  </si>
  <si>
    <t xml:space="preserve">Advance Discount Specials (until March 31, 2025): 5 bps discount on qualifying fixed rate fixed term advances, callable fixed rate, and amortizers. Visit our Solutions page on fhlbc.com for Terms and Conditions.  
Early bird discounts, all before 10:00 a.m.: (1) Available on A120 (&lt;= 27 days) advances, additional volume discounts may be available; (2) 1-month (no minimum at 4.44%) and 3-month (no minimum at 4.44%) A121 advances. To execute, please call the Member Transaction Desk before 10:00 a.m. </t>
  </si>
  <si>
    <t>Discounted CSBA</t>
  </si>
  <si>
    <t>Each member is subject to interest rate subsidy limits. Refer to fhlbc.com for program terms.</t>
  </si>
  <si>
    <r>
      <t xml:space="preserve">The subsidy is available on a </t>
    </r>
    <r>
      <rPr>
        <b/>
        <sz val="12"/>
        <color rgb="FF18244F"/>
        <rFont val="Verdana"/>
        <family val="2"/>
      </rPr>
      <t xml:space="preserve">first-come, first-served </t>
    </r>
    <r>
      <rPr>
        <sz val="12"/>
        <color rgb="FF18244F"/>
        <rFont val="Verdana"/>
        <family val="2"/>
      </rPr>
      <t xml:space="preserve">basis until the entire subsidy has been committed.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</si>
</sst>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[$-409]m/d/yy\ h:mm\ AM/PM;@"/>
    <numFmt numFmtId="166" formatCode="_(* #,##0_);_(* \(#,##0\);_(* &quot;-&quot;??_);_(@_)"/>
    <numFmt numFmtId="167" formatCode="0.0000%"/>
    <numFmt numFmtId="168" formatCode="0.00000%"/>
    <numFmt numFmtId="169" formatCode="0.000%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2"/>
      <color rgb="FF92D050"/>
      <name val="Symbol"/>
      <family val="1"/>
      <charset val="2"/>
    </font>
    <font>
      <i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2"/>
      <color theme="0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sz val="11"/>
      <color rgb="FF004165"/>
      <name val="Arial"/>
      <family val="2"/>
    </font>
    <font>
      <sz val="11"/>
      <name val="Calibri Light"/>
      <family val="1"/>
      <scheme val="major"/>
    </font>
    <font>
      <sz val="10"/>
      <name val="Calibri Light"/>
      <family val="1"/>
      <scheme val="major"/>
    </font>
    <font>
      <sz val="10"/>
      <color indexed="10"/>
      <name val="Arial"/>
      <family val="2"/>
    </font>
    <font>
      <sz val="8"/>
      <color theme="3"/>
      <name val="Arial"/>
      <family val="2"/>
    </font>
    <font>
      <sz val="12"/>
      <color theme="1"/>
      <name val="Arial"/>
      <family val="2"/>
    </font>
    <font>
      <b/>
      <sz val="16"/>
      <color rgb="FF231F20"/>
      <name val="Verdana"/>
      <family val="2"/>
    </font>
    <font>
      <sz val="10"/>
      <color rgb="FF231F20"/>
      <name val="Verdana"/>
      <family val="2"/>
    </font>
    <font>
      <b/>
      <u/>
      <sz val="16"/>
      <color rgb="FF231F20"/>
      <name val="Verdana"/>
      <family val="2"/>
    </font>
    <font>
      <b/>
      <sz val="14"/>
      <color rgb="FF231F20"/>
      <name val="Verdana"/>
      <family val="2"/>
    </font>
    <font>
      <b/>
      <sz val="22"/>
      <color rgb="FF231F20"/>
      <name val="Verdana"/>
      <family val="2"/>
    </font>
    <font>
      <u/>
      <sz val="24"/>
      <color rgb="FF231F20"/>
      <name val="Verdana"/>
      <family val="2"/>
    </font>
    <font>
      <b/>
      <sz val="12"/>
      <color rgb="FF231F20"/>
      <name val="Verdana"/>
      <family val="2"/>
    </font>
    <font>
      <b/>
      <sz val="10"/>
      <color rgb="FF231F20"/>
      <name val="Verdana"/>
      <family val="2"/>
    </font>
    <font>
      <sz val="12"/>
      <color rgb="FF231F20"/>
      <name val="Verdana"/>
      <family val="2"/>
    </font>
    <font>
      <i/>
      <sz val="12"/>
      <color rgb="FF231F20"/>
      <name val="Verdana"/>
      <family val="2"/>
    </font>
    <font>
      <sz val="10"/>
      <color rgb="FF231F20"/>
      <name val="Arial"/>
      <family val="2"/>
    </font>
    <font>
      <b/>
      <sz val="12"/>
      <color rgb="FF231F20"/>
      <name val="Arial Black"/>
      <family val="2"/>
    </font>
    <font>
      <i/>
      <sz val="12"/>
      <color rgb="FF231F20"/>
      <name val="Times New Roman"/>
      <family val="1"/>
    </font>
    <font>
      <b/>
      <sz val="10"/>
      <color rgb="FF231F20"/>
      <name val="Arial"/>
      <family val="2"/>
    </font>
    <font>
      <sz val="9"/>
      <name val="Verdana"/>
      <family val="2"/>
    </font>
    <font>
      <sz val="12"/>
      <color rgb="FF18244F"/>
      <name val="Verdana"/>
      <family val="2"/>
    </font>
    <font>
      <sz val="12"/>
      <name val="Verdana"/>
      <family val="2"/>
    </font>
    <font>
      <sz val="11"/>
      <color rgb="FF18244F"/>
      <name val="Verdana"/>
      <family val="2"/>
    </font>
    <font>
      <i/>
      <sz val="12"/>
      <name val="Verdana"/>
      <family val="2"/>
    </font>
    <font>
      <i/>
      <sz val="10"/>
      <color rgb="FF18244F"/>
      <name val="Verdana"/>
      <family val="2"/>
    </font>
    <font>
      <sz val="10"/>
      <name val="Verdana"/>
      <family val="2"/>
    </font>
    <font>
      <sz val="11"/>
      <color rgb="FF18244F"/>
      <name val="Arial"/>
      <family val="2"/>
    </font>
    <font>
      <b/>
      <sz val="11"/>
      <color rgb="FF18244F"/>
      <name val="Verdana"/>
      <family val="2"/>
    </font>
    <font>
      <sz val="9.5"/>
      <color rgb="FF18244F"/>
      <name val="Verdana"/>
      <family val="2"/>
    </font>
    <font>
      <sz val="10"/>
      <color rgb="FF18244F"/>
      <name val="Arial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12"/>
      <color indexed="9"/>
      <name val="Verdana"/>
      <family val="2"/>
    </font>
    <font>
      <sz val="11"/>
      <color indexed="10"/>
      <name val="Verdana"/>
      <family val="2"/>
    </font>
    <font>
      <i/>
      <sz val="10"/>
      <color theme="3"/>
      <name val="Verdana"/>
      <family val="2"/>
    </font>
    <font>
      <sz val="11"/>
      <color theme="1"/>
      <name val="Verdana"/>
      <family val="2"/>
    </font>
    <font>
      <sz val="10.5"/>
      <color theme="1"/>
      <name val="Verdana"/>
      <family val="2"/>
    </font>
    <font>
      <i/>
      <sz val="12"/>
      <color theme="1"/>
      <name val="Verdana"/>
      <family val="2"/>
    </font>
    <font>
      <sz val="11"/>
      <color theme="4" tint="-0.499984740745262"/>
      <name val="Verdana"/>
      <family val="2"/>
    </font>
    <font>
      <sz val="7"/>
      <color theme="3"/>
      <name val="Verdana"/>
      <family val="2"/>
    </font>
    <font>
      <sz val="8"/>
      <color theme="3"/>
      <name val="Verdana"/>
      <family val="2"/>
    </font>
    <font>
      <sz val="11"/>
      <name val="Verdana"/>
      <family val="2"/>
    </font>
    <font>
      <sz val="12"/>
      <color indexed="8"/>
      <name val="Verdana"/>
      <family val="2"/>
    </font>
    <font>
      <sz val="12"/>
      <color rgb="FF004165"/>
      <name val="Verdana"/>
      <family val="2"/>
    </font>
    <font>
      <i/>
      <u/>
      <sz val="11"/>
      <color theme="10"/>
      <name val="Verdana"/>
      <family val="2"/>
    </font>
    <font>
      <sz val="24"/>
      <color theme="0"/>
      <name val="Verdana"/>
      <family val="2"/>
    </font>
    <font>
      <b/>
      <sz val="12"/>
      <color rgb="FF18244F"/>
      <name val="Verdana"/>
      <family val="2"/>
    </font>
    <font>
      <i/>
      <sz val="11"/>
      <color rgb="FF18244F"/>
      <name val="Verdana"/>
      <family val="2"/>
    </font>
    <font>
      <b/>
      <i/>
      <sz val="11"/>
      <color rgb="FF18244F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358"/>
        <bgColor indexed="64"/>
      </patternFill>
    </fill>
    <fill>
      <patternFill patternType="solid">
        <fgColor rgb="FFE1E5EB"/>
        <bgColor indexed="64"/>
      </patternFill>
    </fill>
    <fill>
      <patternFill patternType="solid">
        <fgColor rgb="FF18244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theme="2" tint="-0.24994659260841701"/>
      </left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rgb="FF004165"/>
      </left>
      <right/>
      <top style="thin">
        <color rgb="FF004165"/>
      </top>
      <bottom style="thin">
        <color rgb="FF004165"/>
      </bottom>
      <diagonal/>
    </border>
    <border>
      <left/>
      <right/>
      <top style="thin">
        <color rgb="FF004165"/>
      </top>
      <bottom style="thin">
        <color rgb="FF004165"/>
      </bottom>
      <diagonal/>
    </border>
    <border>
      <left/>
      <right style="thin">
        <color rgb="FF004165"/>
      </right>
      <top style="thin">
        <color rgb="FF004165"/>
      </top>
      <bottom style="thin">
        <color rgb="FF004165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rgb="FF004165"/>
      </bottom>
      <diagonal/>
    </border>
    <border>
      <left style="thin">
        <color rgb="FF004165"/>
      </left>
      <right style="thin">
        <color theme="3"/>
      </right>
      <top style="thin">
        <color rgb="FF004165"/>
      </top>
      <bottom style="thin">
        <color rgb="FF004165"/>
      </bottom>
      <diagonal/>
    </border>
    <border>
      <left style="thin">
        <color theme="3"/>
      </left>
      <right style="thin">
        <color theme="3"/>
      </right>
      <top style="thin">
        <color rgb="FF004165"/>
      </top>
      <bottom style="thin">
        <color rgb="FF004165"/>
      </bottom>
      <diagonal/>
    </border>
    <border>
      <left style="thin">
        <color theme="3"/>
      </left>
      <right style="thin">
        <color rgb="FF004165"/>
      </right>
      <top style="thin">
        <color rgb="FF004165"/>
      </top>
      <bottom style="thin">
        <color rgb="FF004165"/>
      </bottom>
      <diagonal/>
    </border>
    <border>
      <left/>
      <right/>
      <top style="thin">
        <color rgb="FF004165"/>
      </top>
      <bottom/>
      <diagonal/>
    </border>
    <border>
      <left style="thin">
        <color theme="3"/>
      </left>
      <right/>
      <top style="thin">
        <color rgb="FF004165"/>
      </top>
      <bottom style="thin">
        <color rgb="FF004165"/>
      </bottom>
      <diagonal/>
    </border>
    <border>
      <left style="thin">
        <color theme="3"/>
      </left>
      <right style="thin">
        <color theme="3"/>
      </right>
      <top/>
      <bottom style="thin">
        <color rgb="FF004165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/>
      </right>
      <top style="thin">
        <color rgb="FF004165"/>
      </top>
      <bottom style="thin">
        <color rgb="FF004165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rgb="FF004165"/>
      </bottom>
      <diagonal/>
    </border>
    <border>
      <left style="thin">
        <color theme="3"/>
      </left>
      <right style="thin">
        <color rgb="FF004165"/>
      </right>
      <top style="thin">
        <color indexed="64"/>
      </top>
      <bottom style="thin">
        <color rgb="FF004165"/>
      </bottom>
      <diagonal/>
    </border>
    <border>
      <left style="thin">
        <color indexed="64"/>
      </left>
      <right style="thin">
        <color theme="3"/>
      </right>
      <top style="thin">
        <color rgb="FF004165"/>
      </top>
      <bottom style="thin">
        <color rgb="FF004165"/>
      </bottom>
      <diagonal/>
    </border>
    <border>
      <left style="thin">
        <color theme="3"/>
      </left>
      <right style="thin">
        <color indexed="64"/>
      </right>
      <top style="thin">
        <color rgb="FF004165"/>
      </top>
      <bottom style="thin">
        <color rgb="FF004165"/>
      </bottom>
      <diagonal/>
    </border>
    <border>
      <left style="thin">
        <color rgb="FF004165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rgb="FF004165"/>
      </bottom>
      <diagonal/>
    </border>
    <border>
      <left/>
      <right/>
      <top style="thin">
        <color theme="3"/>
      </top>
      <bottom style="thin">
        <color rgb="FF004165"/>
      </bottom>
      <diagonal/>
    </border>
    <border>
      <left/>
      <right style="thin">
        <color theme="3"/>
      </right>
      <top style="thin">
        <color theme="3"/>
      </top>
      <bottom style="thin">
        <color rgb="FF004165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/>
      </left>
      <right style="thin">
        <color rgb="FF004165"/>
      </right>
      <top/>
      <bottom style="thin">
        <color rgb="FF004165"/>
      </bottom>
      <diagonal/>
    </border>
    <border>
      <left style="thin">
        <color theme="0" tint="-0.14996795556505021"/>
      </left>
      <right/>
      <top style="thin">
        <color rgb="FF004165"/>
      </top>
      <bottom style="thin">
        <color rgb="FF004165"/>
      </bottom>
      <diagonal/>
    </border>
    <border>
      <left/>
      <right style="thin">
        <color theme="0" tint="-0.14996795556505021"/>
      </right>
      <top style="thin">
        <color rgb="FF004165"/>
      </top>
      <bottom style="thin">
        <color rgb="FF004165"/>
      </bottom>
      <diagonal/>
    </border>
    <border>
      <left style="thin">
        <color theme="3" tint="-0.249977111117893"/>
      </left>
      <right/>
      <top style="thin">
        <color rgb="FF004165"/>
      </top>
      <bottom style="thin">
        <color rgb="FF004165"/>
      </bottom>
      <diagonal/>
    </border>
    <border>
      <left/>
      <right style="thin">
        <color theme="3" tint="-0.249977111117893"/>
      </right>
      <top style="thin">
        <color rgb="FF004165"/>
      </top>
      <bottom style="thin">
        <color rgb="FF004165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228">
    <xf numFmtId="0" fontId="0" fillId="0" borderId="0" xfId="0"/>
    <xf numFmtId="0" fontId="5" fillId="0" borderId="0" xfId="0" applyFont="1"/>
    <xf numFmtId="0" fontId="4" fillId="5" borderId="0" xfId="4" applyFill="1"/>
    <xf numFmtId="0" fontId="8" fillId="5" borderId="0" xfId="4" applyFont="1" applyFill="1"/>
    <xf numFmtId="0" fontId="9" fillId="5" borderId="0" xfId="4" applyFont="1" applyFill="1"/>
    <xf numFmtId="43" fontId="6" fillId="5" borderId="0" xfId="4" applyNumberFormat="1" applyFont="1" applyFill="1" applyAlignment="1">
      <alignment horizontal="center"/>
    </xf>
    <xf numFmtId="0" fontId="11" fillId="5" borderId="0" xfId="4" applyFont="1" applyFill="1"/>
    <xf numFmtId="0" fontId="2" fillId="5" borderId="0" xfId="4" applyFont="1" applyFill="1"/>
    <xf numFmtId="0" fontId="14" fillId="5" borderId="0" xfId="4" applyFont="1" applyFill="1"/>
    <xf numFmtId="0" fontId="13" fillId="5" borderId="0" xfId="4" applyFont="1" applyFill="1"/>
    <xf numFmtId="0" fontId="6" fillId="5" borderId="0" xfId="4" applyFont="1" applyFill="1"/>
    <xf numFmtId="43" fontId="4" fillId="5" borderId="0" xfId="4" applyNumberFormat="1" applyFill="1"/>
    <xf numFmtId="10" fontId="2" fillId="5" borderId="0" xfId="4" applyNumberFormat="1" applyFont="1" applyFill="1" applyAlignment="1">
      <alignment horizontal="center" vertical="center"/>
    </xf>
    <xf numFmtId="43" fontId="19" fillId="5" borderId="0" xfId="4" applyNumberFormat="1" applyFont="1" applyFill="1"/>
    <xf numFmtId="9" fontId="19" fillId="5" borderId="0" xfId="4" applyNumberFormat="1" applyFont="1" applyFill="1"/>
    <xf numFmtId="0" fontId="12" fillId="5" borderId="0" xfId="4" applyFont="1" applyFill="1"/>
    <xf numFmtId="43" fontId="12" fillId="5" borderId="0" xfId="4" applyNumberFormat="1" applyFont="1" applyFill="1" applyAlignment="1">
      <alignment horizontal="left"/>
    </xf>
    <xf numFmtId="43" fontId="6" fillId="5" borderId="0" xfId="4" applyNumberFormat="1" applyFont="1" applyFill="1"/>
    <xf numFmtId="168" fontId="9" fillId="5" borderId="0" xfId="4" applyNumberFormat="1" applyFont="1" applyFill="1"/>
    <xf numFmtId="43" fontId="12" fillId="5" borderId="0" xfId="4" applyNumberFormat="1" applyFont="1" applyFill="1" applyAlignment="1">
      <alignment horizontal="center"/>
    </xf>
    <xf numFmtId="0" fontId="10" fillId="5" borderId="0" xfId="4" applyFont="1" applyFill="1"/>
    <xf numFmtId="0" fontId="7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/>
    <xf numFmtId="0" fontId="23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43" fontId="27" fillId="0" borderId="0" xfId="0" applyNumberFormat="1" applyFont="1" applyAlignment="1">
      <alignment vertical="center"/>
    </xf>
    <xf numFmtId="0" fontId="9" fillId="0" borderId="0" xfId="0" applyFont="1"/>
    <xf numFmtId="43" fontId="4" fillId="0" borderId="0" xfId="0" applyNumberFormat="1" applyFont="1" applyAlignment="1">
      <alignment horizontal="left"/>
    </xf>
    <xf numFmtId="0" fontId="28" fillId="0" borderId="0" xfId="0" applyFont="1"/>
    <xf numFmtId="43" fontId="22" fillId="0" borderId="0" xfId="0" applyNumberFormat="1" applyFont="1"/>
    <xf numFmtId="0" fontId="30" fillId="0" borderId="0" xfId="0" applyFont="1"/>
    <xf numFmtId="43" fontId="31" fillId="0" borderId="0" xfId="0" applyNumberFormat="1" applyFont="1"/>
    <xf numFmtId="0" fontId="31" fillId="0" borderId="0" xfId="0" applyFont="1"/>
    <xf numFmtId="165" fontId="32" fillId="0" borderId="0" xfId="0" applyNumberFormat="1" applyFont="1" applyAlignment="1">
      <alignment vertical="top"/>
    </xf>
    <xf numFmtId="166" fontId="31" fillId="0" borderId="0" xfId="0" applyNumberFormat="1" applyFont="1"/>
    <xf numFmtId="0" fontId="33" fillId="0" borderId="0" xfId="0" applyFont="1"/>
    <xf numFmtId="0" fontId="34" fillId="0" borderId="0" xfId="0" applyFont="1"/>
    <xf numFmtId="43" fontId="8" fillId="0" borderId="0" xfId="0" applyNumberFormat="1" applyFont="1"/>
    <xf numFmtId="43" fontId="4" fillId="0" borderId="0" xfId="0" applyNumberFormat="1" applyFont="1"/>
    <xf numFmtId="43" fontId="36" fillId="0" borderId="10" xfId="0" applyNumberFormat="1" applyFont="1" applyBorder="1" applyAlignment="1">
      <alignment horizontal="left" vertical="center"/>
    </xf>
    <xf numFmtId="43" fontId="36" fillId="0" borderId="10" xfId="0" applyNumberFormat="1" applyFont="1" applyBorder="1" applyAlignment="1">
      <alignment horizontal="center" vertical="center"/>
    </xf>
    <xf numFmtId="9" fontId="29" fillId="0" borderId="11" xfId="0" applyNumberFormat="1" applyFont="1" applyBorder="1" applyAlignment="1">
      <alignment vertical="center"/>
    </xf>
    <xf numFmtId="10" fontId="29" fillId="0" borderId="0" xfId="0" applyNumberFormat="1" applyFont="1" applyAlignment="1">
      <alignment horizontal="center" vertical="center"/>
    </xf>
    <xf numFmtId="9" fontId="29" fillId="0" borderId="11" xfId="0" quotePrefix="1" applyNumberFormat="1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10" fontId="29" fillId="0" borderId="13" xfId="0" applyNumberFormat="1" applyFont="1" applyBorder="1" applyAlignment="1">
      <alignment vertical="top"/>
    </xf>
    <xf numFmtId="10" fontId="29" fillId="0" borderId="14" xfId="0" applyNumberFormat="1" applyFont="1" applyBorder="1" applyAlignment="1">
      <alignment horizontal="center" vertical="top"/>
    </xf>
    <xf numFmtId="43" fontId="13" fillId="0" borderId="0" xfId="0" applyNumberFormat="1" applyFont="1" applyAlignment="1">
      <alignment vertical="top" wrapText="1"/>
    </xf>
    <xf numFmtId="168" fontId="37" fillId="8" borderId="10" xfId="0" applyNumberFormat="1" applyFont="1" applyFill="1" applyBorder="1" applyAlignment="1">
      <alignment horizontal="center"/>
    </xf>
    <xf numFmtId="43" fontId="2" fillId="0" borderId="0" xfId="0" applyNumberFormat="1" applyFont="1"/>
    <xf numFmtId="49" fontId="38" fillId="8" borderId="19" xfId="0" applyNumberFormat="1" applyFont="1" applyFill="1" applyBorder="1" applyAlignment="1">
      <alignment horizontal="left" vertical="center"/>
    </xf>
    <xf numFmtId="49" fontId="38" fillId="0" borderId="19" xfId="0" applyNumberFormat="1" applyFont="1" applyBorder="1" applyAlignment="1">
      <alignment horizontal="center" vertical="center" wrapText="1"/>
    </xf>
    <xf numFmtId="49" fontId="38" fillId="8" borderId="19" xfId="0" applyNumberFormat="1" applyFont="1" applyFill="1" applyBorder="1" applyAlignment="1">
      <alignment horizontal="center" vertical="center" wrapText="1"/>
    </xf>
    <xf numFmtId="49" fontId="38" fillId="0" borderId="19" xfId="0" applyNumberFormat="1" applyFont="1" applyBorder="1" applyAlignment="1">
      <alignment horizontal="center" wrapText="1"/>
    </xf>
    <xf numFmtId="49" fontId="38" fillId="8" borderId="19" xfId="0" applyNumberFormat="1" applyFont="1" applyFill="1" applyBorder="1" applyAlignment="1">
      <alignment horizontal="center" wrapText="1"/>
    </xf>
    <xf numFmtId="43" fontId="49" fillId="0" borderId="0" xfId="0" applyNumberFormat="1" applyFont="1"/>
    <xf numFmtId="43" fontId="38" fillId="8" borderId="21" xfId="0" applyNumberFormat="1" applyFont="1" applyFill="1" applyBorder="1" applyAlignment="1">
      <alignment horizontal="left" vertical="center"/>
    </xf>
    <xf numFmtId="43" fontId="38" fillId="0" borderId="22" xfId="0" applyNumberFormat="1" applyFont="1" applyBorder="1" applyAlignment="1">
      <alignment horizontal="center" vertical="center"/>
    </xf>
    <xf numFmtId="43" fontId="38" fillId="8" borderId="22" xfId="0" applyNumberFormat="1" applyFont="1" applyFill="1" applyBorder="1" applyAlignment="1">
      <alignment horizontal="center" vertical="center"/>
    </xf>
    <xf numFmtId="43" fontId="38" fillId="0" borderId="22" xfId="0" applyNumberFormat="1" applyFont="1" applyBorder="1" applyAlignment="1">
      <alignment horizontal="center" vertical="center" wrapText="1"/>
    </xf>
    <xf numFmtId="43" fontId="38" fillId="8" borderId="23" xfId="0" applyNumberFormat="1" applyFont="1" applyFill="1" applyBorder="1" applyAlignment="1">
      <alignment horizontal="center" vertical="center"/>
    </xf>
    <xf numFmtId="0" fontId="16" fillId="0" borderId="0" xfId="0" applyFont="1"/>
    <xf numFmtId="43" fontId="37" fillId="8" borderId="8" xfId="0" applyNumberFormat="1" applyFont="1" applyFill="1" applyBorder="1" applyAlignment="1">
      <alignment horizontal="left" vertical="center"/>
    </xf>
    <xf numFmtId="10" fontId="37" fillId="8" borderId="0" xfId="0" applyNumberFormat="1" applyFont="1" applyFill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10" fontId="4" fillId="0" borderId="0" xfId="0" applyNumberFormat="1" applyFont="1"/>
    <xf numFmtId="43" fontId="37" fillId="8" borderId="0" xfId="0" applyNumberFormat="1" applyFont="1" applyFill="1" applyAlignment="1">
      <alignment horizontal="left" vertical="center"/>
    </xf>
    <xf numFmtId="0" fontId="37" fillId="0" borderId="0" xfId="0" applyFont="1" applyAlignment="1">
      <alignment horizontal="center" vertical="center"/>
    </xf>
    <xf numFmtId="10" fontId="37" fillId="8" borderId="24" xfId="0" applyNumberFormat="1" applyFont="1" applyFill="1" applyBorder="1" applyAlignment="1">
      <alignment horizontal="center" vertical="center"/>
    </xf>
    <xf numFmtId="10" fontId="39" fillId="0" borderId="0" xfId="0" applyNumberFormat="1" applyFont="1" applyAlignment="1">
      <alignment horizontal="center" vertical="center"/>
    </xf>
    <xf numFmtId="0" fontId="17" fillId="0" borderId="0" xfId="0" applyFont="1"/>
    <xf numFmtId="43" fontId="18" fillId="0" borderId="0" xfId="0" applyNumberFormat="1" applyFont="1"/>
    <xf numFmtId="10" fontId="37" fillId="0" borderId="0" xfId="0" applyNumberFormat="1" applyFont="1" applyAlignment="1">
      <alignment horizontal="center" vertical="center"/>
    </xf>
    <xf numFmtId="43" fontId="51" fillId="8" borderId="21" xfId="0" applyNumberFormat="1" applyFont="1" applyFill="1" applyBorder="1" applyAlignment="1">
      <alignment horizontal="left" vertical="center"/>
    </xf>
    <xf numFmtId="43" fontId="51" fillId="0" borderId="22" xfId="0" applyNumberFormat="1" applyFont="1" applyBorder="1" applyAlignment="1">
      <alignment horizontal="center" vertical="center"/>
    </xf>
    <xf numFmtId="43" fontId="51" fillId="8" borderId="22" xfId="0" applyNumberFormat="1" applyFont="1" applyFill="1" applyBorder="1" applyAlignment="1">
      <alignment horizontal="center" vertical="center"/>
    </xf>
    <xf numFmtId="43" fontId="52" fillId="0" borderId="22" xfId="0" applyNumberFormat="1" applyFont="1" applyBorder="1" applyAlignment="1">
      <alignment horizontal="center" vertical="center" wrapText="1"/>
    </xf>
    <xf numFmtId="43" fontId="51" fillId="8" borderId="23" xfId="0" applyNumberFormat="1" applyFont="1" applyFill="1" applyBorder="1" applyAlignment="1">
      <alignment horizontal="center" vertical="center"/>
    </xf>
    <xf numFmtId="10" fontId="46" fillId="0" borderId="0" xfId="0" applyNumberFormat="1" applyFont="1" applyAlignment="1">
      <alignment horizontal="center" vertical="center"/>
    </xf>
    <xf numFmtId="10" fontId="53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0" fontId="2" fillId="0" borderId="0" xfId="0" applyNumberFormat="1" applyFont="1"/>
    <xf numFmtId="43" fontId="19" fillId="0" borderId="0" xfId="0" applyNumberFormat="1" applyFont="1"/>
    <xf numFmtId="0" fontId="41" fillId="8" borderId="0" xfId="0" applyFont="1" applyFill="1"/>
    <xf numFmtId="9" fontId="2" fillId="0" borderId="0" xfId="0" applyNumberFormat="1" applyFont="1"/>
    <xf numFmtId="43" fontId="12" fillId="0" borderId="0" xfId="0" applyNumberFormat="1" applyFont="1" applyAlignment="1">
      <alignment horizontal="left"/>
    </xf>
    <xf numFmtId="49" fontId="15" fillId="8" borderId="20" xfId="0" applyNumberFormat="1" applyFont="1" applyFill="1" applyBorder="1" applyAlignment="1">
      <alignment vertical="center"/>
    </xf>
    <xf numFmtId="49" fontId="38" fillId="8" borderId="25" xfId="0" applyNumberFormat="1" applyFont="1" applyFill="1" applyBorder="1" applyAlignment="1">
      <alignment horizontal="left" vertical="center" wrapText="1"/>
    </xf>
    <xf numFmtId="49" fontId="38" fillId="0" borderId="26" xfId="0" applyNumberFormat="1" applyFont="1" applyBorder="1" applyAlignment="1">
      <alignment horizontal="center" vertical="center"/>
    </xf>
    <xf numFmtId="49" fontId="38" fillId="8" borderId="26" xfId="0" applyNumberFormat="1" applyFont="1" applyFill="1" applyBorder="1" applyAlignment="1">
      <alignment horizontal="center" vertical="center"/>
    </xf>
    <xf numFmtId="49" fontId="38" fillId="8" borderId="4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0" fontId="15" fillId="0" borderId="0" xfId="0" applyNumberFormat="1" applyFont="1"/>
    <xf numFmtId="49" fontId="38" fillId="0" borderId="30" xfId="0" applyNumberFormat="1" applyFont="1" applyBorder="1" applyAlignment="1">
      <alignment horizontal="center" vertical="center"/>
    </xf>
    <xf numFmtId="49" fontId="38" fillId="8" borderId="30" xfId="0" applyNumberFormat="1" applyFont="1" applyFill="1" applyBorder="1" applyAlignment="1">
      <alignment horizontal="center" vertical="center"/>
    </xf>
    <xf numFmtId="49" fontId="38" fillId="8" borderId="31" xfId="0" applyNumberFormat="1" applyFont="1" applyFill="1" applyBorder="1" applyAlignment="1">
      <alignment horizontal="center" vertical="center"/>
    </xf>
    <xf numFmtId="43" fontId="20" fillId="5" borderId="0" xfId="0" applyNumberFormat="1" applyFont="1" applyFill="1" applyAlignment="1">
      <alignment horizontal="left" vertical="center"/>
    </xf>
    <xf numFmtId="10" fontId="20" fillId="5" borderId="0" xfId="0" applyNumberFormat="1" applyFont="1" applyFill="1" applyAlignment="1">
      <alignment horizontal="center" vertical="center"/>
    </xf>
    <xf numFmtId="0" fontId="0" fillId="6" borderId="0" xfId="0" applyFill="1"/>
    <xf numFmtId="43" fontId="2" fillId="6" borderId="0" xfId="0" applyNumberFormat="1" applyFont="1" applyFill="1" applyAlignment="1">
      <alignment horizontal="left" vertical="center"/>
    </xf>
    <xf numFmtId="10" fontId="2" fillId="6" borderId="0" xfId="0" applyNumberFormat="1" applyFont="1" applyFill="1" applyAlignment="1">
      <alignment horizontal="center" vertical="center"/>
    </xf>
    <xf numFmtId="167" fontId="2" fillId="6" borderId="0" xfId="0" applyNumberFormat="1" applyFont="1" applyFill="1" applyAlignment="1">
      <alignment horizontal="center" vertical="center"/>
    </xf>
    <xf numFmtId="43" fontId="43" fillId="8" borderId="0" xfId="0" applyNumberFormat="1" applyFont="1" applyFill="1" applyAlignment="1">
      <alignment horizontal="center" vertical="center"/>
    </xf>
    <xf numFmtId="0" fontId="43" fillId="0" borderId="16" xfId="0" applyFont="1" applyBorder="1"/>
    <xf numFmtId="43" fontId="44" fillId="8" borderId="32" xfId="0" applyNumberFormat="1" applyFont="1" applyFill="1" applyBorder="1" applyAlignment="1">
      <alignment horizontal="center"/>
    </xf>
    <xf numFmtId="43" fontId="36" fillId="0" borderId="33" xfId="0" applyNumberFormat="1" applyFont="1" applyBorder="1" applyAlignment="1">
      <alignment horizontal="center"/>
    </xf>
    <xf numFmtId="43" fontId="36" fillId="8" borderId="21" xfId="0" applyNumberFormat="1" applyFont="1" applyFill="1" applyBorder="1" applyAlignment="1">
      <alignment horizontal="center"/>
    </xf>
    <xf numFmtId="43" fontId="42" fillId="8" borderId="19" xfId="0" applyNumberFormat="1" applyFont="1" applyFill="1" applyBorder="1" applyAlignment="1">
      <alignment horizontal="left"/>
    </xf>
    <xf numFmtId="43" fontId="45" fillId="0" borderId="19" xfId="0" applyNumberFormat="1" applyFont="1" applyBorder="1" applyAlignment="1">
      <alignment horizontal="center"/>
    </xf>
    <xf numFmtId="43" fontId="45" fillId="8" borderId="19" xfId="0" applyNumberFormat="1" applyFont="1" applyFill="1" applyBorder="1" applyAlignment="1">
      <alignment horizontal="center"/>
    </xf>
    <xf numFmtId="9" fontId="37" fillId="8" borderId="35" xfId="0" applyNumberFormat="1" applyFont="1" applyFill="1" applyBorder="1"/>
    <xf numFmtId="0" fontId="37" fillId="0" borderId="0" xfId="0" applyFont="1" applyAlignment="1">
      <alignment horizontal="left" vertical="center"/>
    </xf>
    <xf numFmtId="10" fontId="37" fillId="8" borderId="0" xfId="0" applyNumberFormat="1" applyFont="1" applyFill="1" applyAlignment="1">
      <alignment horizontal="center"/>
    </xf>
    <xf numFmtId="10" fontId="37" fillId="0" borderId="0" xfId="0" quotePrefix="1" applyNumberFormat="1" applyFont="1" applyAlignment="1">
      <alignment horizontal="center" vertical="center"/>
    </xf>
    <xf numFmtId="43" fontId="37" fillId="8" borderId="0" xfId="0" applyNumberFormat="1" applyFont="1" applyFill="1" applyAlignment="1">
      <alignment horizontal="left"/>
    </xf>
    <xf numFmtId="10" fontId="37" fillId="0" borderId="0" xfId="0" quotePrefix="1" applyNumberFormat="1" applyFont="1" applyAlignment="1">
      <alignment horizontal="center"/>
    </xf>
    <xf numFmtId="9" fontId="37" fillId="8" borderId="0" xfId="0" applyNumberFormat="1" applyFont="1" applyFill="1"/>
    <xf numFmtId="10" fontId="54" fillId="2" borderId="36" xfId="0" applyNumberFormat="1" applyFont="1" applyFill="1" applyBorder="1" applyAlignment="1">
      <alignment horizontal="left"/>
    </xf>
    <xf numFmtId="10" fontId="37" fillId="0" borderId="37" xfId="0" quotePrefix="1" applyNumberFormat="1" applyFont="1" applyBorder="1" applyAlignment="1">
      <alignment horizontal="center" vertical="center"/>
    </xf>
    <xf numFmtId="169" fontId="37" fillId="8" borderId="38" xfId="0" applyNumberFormat="1" applyFont="1" applyFill="1" applyBorder="1" applyAlignment="1">
      <alignment horizontal="center" vertical="center"/>
    </xf>
    <xf numFmtId="43" fontId="55" fillId="0" borderId="0" xfId="0" applyNumberFormat="1" applyFont="1"/>
    <xf numFmtId="0" fontId="41" fillId="0" borderId="0" xfId="0" applyFont="1"/>
    <xf numFmtId="43" fontId="10" fillId="0" borderId="0" xfId="0" applyNumberFormat="1" applyFont="1"/>
    <xf numFmtId="43" fontId="12" fillId="0" borderId="0" xfId="0" applyNumberFormat="1" applyFont="1" applyAlignment="1">
      <alignment horizontal="center"/>
    </xf>
    <xf numFmtId="43" fontId="38" fillId="8" borderId="16" xfId="0" applyNumberFormat="1" applyFont="1" applyFill="1" applyBorder="1"/>
    <xf numFmtId="43" fontId="38" fillId="0" borderId="29" xfId="0" applyNumberFormat="1" applyFont="1" applyBorder="1"/>
    <xf numFmtId="9" fontId="37" fillId="0" borderId="24" xfId="0" applyNumberFormat="1" applyFont="1" applyBorder="1"/>
    <xf numFmtId="169" fontId="37" fillId="8" borderId="0" xfId="0" applyNumberFormat="1" applyFont="1" applyFill="1" applyAlignment="1">
      <alignment horizontal="center" vertical="center"/>
    </xf>
    <xf numFmtId="169" fontId="37" fillId="0" borderId="24" xfId="0" applyNumberFormat="1" applyFont="1" applyBorder="1" applyAlignment="1">
      <alignment horizontal="center"/>
    </xf>
    <xf numFmtId="169" fontId="37" fillId="8" borderId="24" xfId="0" quotePrefix="1" applyNumberFormat="1" applyFont="1" applyFill="1" applyBorder="1" applyAlignment="1">
      <alignment horizontal="center"/>
    </xf>
    <xf numFmtId="43" fontId="56" fillId="0" borderId="0" xfId="0" applyNumberFormat="1" applyFont="1"/>
    <xf numFmtId="0" fontId="12" fillId="0" borderId="0" xfId="0" applyFont="1"/>
    <xf numFmtId="0" fontId="2" fillId="0" borderId="0" xfId="0" applyFont="1"/>
    <xf numFmtId="43" fontId="38" fillId="8" borderId="22" xfId="0" applyNumberFormat="1" applyFont="1" applyFill="1" applyBorder="1" applyAlignment="1">
      <alignment horizontal="center"/>
    </xf>
    <xf numFmtId="43" fontId="38" fillId="0" borderId="22" xfId="0" applyNumberFormat="1" applyFont="1" applyBorder="1" applyAlignment="1">
      <alignment horizontal="center"/>
    </xf>
    <xf numFmtId="43" fontId="38" fillId="8" borderId="23" xfId="0" applyNumberFormat="1" applyFont="1" applyFill="1" applyBorder="1" applyAlignment="1">
      <alignment horizontal="center"/>
    </xf>
    <xf numFmtId="10" fontId="37" fillId="0" borderId="24" xfId="0" applyNumberFormat="1" applyFont="1" applyBorder="1" applyAlignment="1">
      <alignment horizontal="center"/>
    </xf>
    <xf numFmtId="10" fontId="37" fillId="8" borderId="24" xfId="0" quotePrefix="1" applyNumberFormat="1" applyFont="1" applyFill="1" applyBorder="1" applyAlignment="1">
      <alignment horizontal="center"/>
    </xf>
    <xf numFmtId="9" fontId="37" fillId="0" borderId="0" xfId="0" applyNumberFormat="1" applyFont="1"/>
    <xf numFmtId="9" fontId="57" fillId="0" borderId="0" xfId="0" applyNumberFormat="1" applyFont="1"/>
    <xf numFmtId="10" fontId="37" fillId="8" borderId="0" xfId="0" quotePrefix="1" applyNumberFormat="1" applyFont="1" applyFill="1" applyAlignment="1">
      <alignment horizontal="center"/>
    </xf>
    <xf numFmtId="9" fontId="55" fillId="0" borderId="0" xfId="0" applyNumberFormat="1" applyFont="1"/>
    <xf numFmtId="10" fontId="4" fillId="0" borderId="0" xfId="0" applyNumberFormat="1" applyFont="1" applyAlignment="1">
      <alignment horizontal="center"/>
    </xf>
    <xf numFmtId="10" fontId="0" fillId="0" borderId="0" xfId="0" applyNumberFormat="1"/>
    <xf numFmtId="43" fontId="0" fillId="0" borderId="0" xfId="0" applyNumberFormat="1"/>
    <xf numFmtId="0" fontId="51" fillId="0" borderId="0" xfId="0" applyFont="1"/>
    <xf numFmtId="164" fontId="58" fillId="0" borderId="0" xfId="0" applyNumberFormat="1" applyFont="1" applyAlignment="1">
      <alignment horizontal="centerContinuous"/>
    </xf>
    <xf numFmtId="0" fontId="51" fillId="0" borderId="1" xfId="0" applyFont="1" applyBorder="1"/>
    <xf numFmtId="0" fontId="60" fillId="0" borderId="0" xfId="3" applyFont="1" applyBorder="1" applyProtection="1"/>
    <xf numFmtId="0" fontId="51" fillId="0" borderId="0" xfId="0" applyFont="1" applyAlignment="1">
      <alignment horizontal="center"/>
    </xf>
    <xf numFmtId="0" fontId="59" fillId="0" borderId="0" xfId="0" applyFont="1"/>
    <xf numFmtId="0" fontId="37" fillId="0" borderId="0" xfId="0" applyFont="1"/>
    <xf numFmtId="0" fontId="51" fillId="0" borderId="0" xfId="0" applyFont="1" applyProtection="1">
      <protection locked="0"/>
    </xf>
    <xf numFmtId="49" fontId="12" fillId="0" borderId="0" xfId="0" applyNumberFormat="1" applyFont="1" applyAlignment="1">
      <alignment horizontal="left" vertical="top" wrapText="1"/>
    </xf>
    <xf numFmtId="10" fontId="43" fillId="0" borderId="25" xfId="0" applyNumberFormat="1" applyFont="1" applyBorder="1" applyAlignment="1">
      <alignment horizontal="center"/>
    </xf>
    <xf numFmtId="10" fontId="43" fillId="0" borderId="29" xfId="0" applyNumberFormat="1" applyFont="1" applyBorder="1" applyAlignment="1">
      <alignment horizontal="center"/>
    </xf>
    <xf numFmtId="10" fontId="43" fillId="0" borderId="18" xfId="0" applyNumberFormat="1" applyFont="1" applyBorder="1" applyAlignment="1">
      <alignment horizontal="center"/>
    </xf>
    <xf numFmtId="43" fontId="43" fillId="2" borderId="46" xfId="0" applyNumberFormat="1" applyFont="1" applyFill="1" applyBorder="1" applyAlignment="1">
      <alignment horizontal="center" vertical="center"/>
    </xf>
    <xf numFmtId="43" fontId="43" fillId="2" borderId="17" xfId="0" applyNumberFormat="1" applyFont="1" applyFill="1" applyBorder="1" applyAlignment="1">
      <alignment horizontal="center" vertical="center"/>
    </xf>
    <xf numFmtId="43" fontId="43" fillId="2" borderId="47" xfId="0" applyNumberFormat="1" applyFont="1" applyFill="1" applyBorder="1" applyAlignment="1">
      <alignment horizontal="center" vertical="center"/>
    </xf>
    <xf numFmtId="43" fontId="48" fillId="9" borderId="17" xfId="0" applyNumberFormat="1" applyFont="1" applyFill="1" applyBorder="1" applyAlignment="1">
      <alignment horizontal="center" vertical="center"/>
    </xf>
    <xf numFmtId="43" fontId="48" fillId="9" borderId="39" xfId="0" applyNumberFormat="1" applyFont="1" applyFill="1" applyBorder="1" applyAlignment="1">
      <alignment horizontal="center" vertical="center"/>
    </xf>
    <xf numFmtId="43" fontId="48" fillId="9" borderId="40" xfId="0" applyNumberFormat="1" applyFont="1" applyFill="1" applyBorder="1" applyAlignment="1">
      <alignment horizontal="center" vertical="center"/>
    </xf>
    <xf numFmtId="43" fontId="48" fillId="9" borderId="41" xfId="0" applyNumberFormat="1" applyFont="1" applyFill="1" applyBorder="1" applyAlignment="1">
      <alignment horizontal="center" vertical="center"/>
    </xf>
    <xf numFmtId="10" fontId="40" fillId="8" borderId="0" xfId="0" applyNumberFormat="1" applyFont="1" applyFill="1" applyAlignment="1">
      <alignment horizontal="center" vertical="center" wrapText="1"/>
    </xf>
    <xf numFmtId="43" fontId="48" fillId="9" borderId="7" xfId="0" applyNumberFormat="1" applyFont="1" applyFill="1" applyBorder="1" applyAlignment="1">
      <alignment horizontal="center" vertical="center"/>
    </xf>
    <xf numFmtId="43" fontId="48" fillId="9" borderId="8" xfId="0" applyNumberFormat="1" applyFont="1" applyFill="1" applyBorder="1" applyAlignment="1">
      <alignment horizontal="center" vertical="center"/>
    </xf>
    <xf numFmtId="43" fontId="48" fillId="9" borderId="9" xfId="0" applyNumberFormat="1" applyFont="1" applyFill="1" applyBorder="1" applyAlignment="1">
      <alignment horizontal="center" vertical="center"/>
    </xf>
    <xf numFmtId="49" fontId="42" fillId="8" borderId="42" xfId="0" applyNumberFormat="1" applyFont="1" applyFill="1" applyBorder="1" applyAlignment="1">
      <alignment horizontal="center" vertical="center"/>
    </xf>
    <xf numFmtId="49" fontId="42" fillId="8" borderId="27" xfId="0" applyNumberFormat="1" applyFont="1" applyFill="1" applyBorder="1" applyAlignment="1">
      <alignment horizontal="center" vertical="center"/>
    </xf>
    <xf numFmtId="49" fontId="42" fillId="8" borderId="28" xfId="0" applyNumberFormat="1" applyFont="1" applyFill="1" applyBorder="1" applyAlignment="1">
      <alignment horizontal="center" vertical="center"/>
    </xf>
    <xf numFmtId="43" fontId="48" fillId="9" borderId="18" xfId="0" applyNumberFormat="1" applyFont="1" applyFill="1" applyBorder="1" applyAlignment="1">
      <alignment horizontal="center" vertical="center"/>
    </xf>
    <xf numFmtId="43" fontId="43" fillId="8" borderId="17" xfId="0" applyNumberFormat="1" applyFont="1" applyFill="1" applyBorder="1" applyAlignment="1">
      <alignment horizontal="center" vertical="center"/>
    </xf>
    <xf numFmtId="43" fontId="43" fillId="8" borderId="44" xfId="0" applyNumberFormat="1" applyFont="1" applyFill="1" applyBorder="1" applyAlignment="1">
      <alignment horizontal="center" vertical="center"/>
    </xf>
    <xf numFmtId="43" fontId="43" fillId="8" borderId="45" xfId="0" applyNumberFormat="1" applyFont="1" applyFill="1" applyBorder="1" applyAlignment="1">
      <alignment horizontal="center" vertical="center"/>
    </xf>
    <xf numFmtId="10" fontId="50" fillId="8" borderId="8" xfId="0" applyNumberFormat="1" applyFont="1" applyFill="1" applyBorder="1" applyAlignment="1">
      <alignment horizontal="center" vertical="center" wrapText="1"/>
    </xf>
    <xf numFmtId="10" fontId="50" fillId="8" borderId="0" xfId="0" applyNumberFormat="1" applyFont="1" applyFill="1" applyAlignment="1">
      <alignment horizontal="center" vertical="center" wrapText="1"/>
    </xf>
    <xf numFmtId="49" fontId="35" fillId="0" borderId="7" xfId="0" applyNumberFormat="1" applyFont="1" applyBorder="1" applyAlignment="1">
      <alignment horizontal="left" vertical="top" wrapText="1"/>
    </xf>
    <xf numFmtId="49" fontId="35" fillId="0" borderId="8" xfId="0" applyNumberFormat="1" applyFont="1" applyBorder="1" applyAlignment="1">
      <alignment horizontal="left" vertical="top" wrapText="1"/>
    </xf>
    <xf numFmtId="49" fontId="35" fillId="0" borderId="9" xfId="0" applyNumberFormat="1" applyFont="1" applyBorder="1" applyAlignment="1">
      <alignment horizontal="left" vertical="top" wrapText="1"/>
    </xf>
    <xf numFmtId="49" fontId="35" fillId="0" borderId="11" xfId="0" applyNumberFormat="1" applyFont="1" applyBorder="1" applyAlignment="1">
      <alignment horizontal="left" vertical="top" wrapText="1"/>
    </xf>
    <xf numFmtId="49" fontId="35" fillId="0" borderId="0" xfId="0" applyNumberFormat="1" applyFont="1" applyAlignment="1">
      <alignment horizontal="left" vertical="top" wrapText="1"/>
    </xf>
    <xf numFmtId="49" fontId="35" fillId="0" borderId="12" xfId="0" applyNumberFormat="1" applyFont="1" applyBorder="1" applyAlignment="1">
      <alignment horizontal="left" vertical="top" wrapText="1"/>
    </xf>
    <xf numFmtId="49" fontId="35" fillId="0" borderId="13" xfId="0" applyNumberFormat="1" applyFont="1" applyBorder="1" applyAlignment="1">
      <alignment horizontal="left" vertical="top" wrapText="1"/>
    </xf>
    <xf numFmtId="49" fontId="35" fillId="0" borderId="14" xfId="0" applyNumberFormat="1" applyFont="1" applyBorder="1" applyAlignment="1">
      <alignment horizontal="left" vertical="top" wrapText="1"/>
    </xf>
    <xf numFmtId="49" fontId="35" fillId="0" borderId="15" xfId="0" applyNumberFormat="1" applyFont="1" applyBorder="1" applyAlignment="1">
      <alignment horizontal="left" vertical="top" wrapText="1"/>
    </xf>
    <xf numFmtId="43" fontId="36" fillId="0" borderId="4" xfId="0" applyNumberFormat="1" applyFont="1" applyBorder="1" applyAlignment="1">
      <alignment horizontal="center" vertical="center"/>
    </xf>
    <xf numFmtId="43" fontId="36" fillId="0" borderId="6" xfId="0" applyNumberFormat="1" applyFont="1" applyBorder="1" applyAlignment="1">
      <alignment horizontal="center" vertical="center"/>
    </xf>
    <xf numFmtId="10" fontId="29" fillId="0" borderId="8" xfId="0" applyNumberFormat="1" applyFont="1" applyBorder="1" applyAlignment="1">
      <alignment horizontal="center" vertical="center"/>
    </xf>
    <xf numFmtId="10" fontId="29" fillId="0" borderId="9" xfId="0" applyNumberFormat="1" applyFont="1" applyBorder="1" applyAlignment="1">
      <alignment horizontal="center" vertical="center"/>
    </xf>
    <xf numFmtId="10" fontId="29" fillId="0" borderId="12" xfId="0" applyNumberFormat="1" applyFont="1" applyBorder="1" applyAlignment="1">
      <alignment horizontal="center" vertical="center"/>
    </xf>
    <xf numFmtId="10" fontId="29" fillId="0" borderId="15" xfId="0" applyNumberFormat="1" applyFont="1" applyBorder="1" applyAlignment="1">
      <alignment horizontal="center" vertical="top"/>
    </xf>
    <xf numFmtId="43" fontId="27" fillId="7" borderId="4" xfId="0" applyNumberFormat="1" applyFont="1" applyFill="1" applyBorder="1" applyAlignment="1">
      <alignment horizontal="center" vertical="center"/>
    </xf>
    <xf numFmtId="43" fontId="27" fillId="7" borderId="5" xfId="0" applyNumberFormat="1" applyFont="1" applyFill="1" applyBorder="1" applyAlignment="1">
      <alignment horizontal="center" vertical="center"/>
    </xf>
    <xf numFmtId="43" fontId="27" fillId="7" borderId="6" xfId="0" applyNumberFormat="1" applyFont="1" applyFill="1" applyBorder="1" applyAlignment="1">
      <alignment horizontal="center" vertical="center"/>
    </xf>
    <xf numFmtId="9" fontId="46" fillId="0" borderId="34" xfId="0" applyNumberFormat="1" applyFont="1" applyBorder="1" applyAlignment="1">
      <alignment horizontal="center" vertical="center"/>
    </xf>
    <xf numFmtId="9" fontId="46" fillId="0" borderId="6" xfId="0" applyNumberFormat="1" applyFont="1" applyBorder="1" applyAlignment="1">
      <alignment horizontal="center" vertical="center"/>
    </xf>
    <xf numFmtId="9" fontId="47" fillId="0" borderId="34" xfId="0" applyNumberFormat="1" applyFont="1" applyBorder="1" applyAlignment="1">
      <alignment horizontal="center" vertical="center"/>
    </xf>
    <xf numFmtId="9" fontId="47" fillId="0" borderId="5" xfId="0" applyNumberFormat="1" applyFont="1" applyBorder="1" applyAlignment="1">
      <alignment horizontal="center" vertical="center"/>
    </xf>
    <xf numFmtId="43" fontId="48" fillId="9" borderId="4" xfId="0" applyNumberFormat="1" applyFont="1" applyFill="1" applyBorder="1" applyAlignment="1">
      <alignment horizontal="center" vertical="center"/>
    </xf>
    <xf numFmtId="43" fontId="48" fillId="9" borderId="5" xfId="0" applyNumberFormat="1" applyFont="1" applyFill="1" applyBorder="1" applyAlignment="1">
      <alignment horizontal="center" vertical="center"/>
    </xf>
    <xf numFmtId="43" fontId="48" fillId="9" borderId="6" xfId="0" applyNumberFormat="1" applyFont="1" applyFill="1" applyBorder="1" applyAlignment="1">
      <alignment horizontal="center" vertical="center"/>
    </xf>
    <xf numFmtId="165" fontId="24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 indent="1"/>
    </xf>
    <xf numFmtId="43" fontId="24" fillId="0" borderId="0" xfId="0" applyNumberFormat="1" applyFont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36" fillId="0" borderId="0" xfId="0" applyFont="1"/>
    <xf numFmtId="164" fontId="36" fillId="0" borderId="0" xfId="0" applyNumberFormat="1" applyFont="1"/>
    <xf numFmtId="164" fontId="36" fillId="0" borderId="2" xfId="0" applyNumberFormat="1" applyFont="1" applyBorder="1"/>
    <xf numFmtId="10" fontId="36" fillId="0" borderId="0" xfId="2" applyNumberFormat="1" applyFont="1" applyAlignment="1" applyProtection="1">
      <alignment horizontal="center"/>
    </xf>
    <xf numFmtId="10" fontId="36" fillId="0" borderId="2" xfId="2" applyNumberFormat="1" applyFont="1" applyFill="1" applyBorder="1" applyAlignment="1" applyProtection="1">
      <alignment horizontal="center"/>
    </xf>
    <xf numFmtId="6" fontId="62" fillId="3" borderId="0" xfId="1" applyNumberFormat="1" applyFont="1" applyFill="1" applyAlignment="1" applyProtection="1">
      <alignment horizontal="center"/>
      <protection locked="0"/>
    </xf>
    <xf numFmtId="0" fontId="62" fillId="3" borderId="0" xfId="0" applyFont="1" applyFill="1" applyAlignment="1" applyProtection="1">
      <alignment horizontal="center"/>
      <protection locked="0"/>
    </xf>
    <xf numFmtId="14" fontId="36" fillId="0" borderId="0" xfId="0" applyNumberFormat="1" applyFont="1" applyAlignment="1">
      <alignment horizontal="center"/>
    </xf>
    <xf numFmtId="0" fontId="63" fillId="0" borderId="0" xfId="0" applyFont="1" applyProtection="1">
      <protection locked="0"/>
    </xf>
    <xf numFmtId="8" fontId="64" fillId="0" borderId="0" xfId="1" applyNumberFormat="1" applyFont="1" applyBorder="1" applyAlignment="1" applyProtection="1">
      <alignment horizontal="left"/>
      <protection locked="0"/>
    </xf>
    <xf numFmtId="164" fontId="62" fillId="0" borderId="0" xfId="0" applyNumberFormat="1" applyFont="1"/>
    <xf numFmtId="6" fontId="36" fillId="4" borderId="0" xfId="1" applyNumberFormat="1" applyFont="1" applyFill="1" applyAlignment="1" applyProtection="1">
      <alignment horizontal="center"/>
    </xf>
    <xf numFmtId="6" fontId="62" fillId="0" borderId="3" xfId="1" applyNumberFormat="1" applyFont="1" applyFill="1" applyBorder="1" applyAlignment="1" applyProtection="1">
      <alignment horizontal="center"/>
    </xf>
    <xf numFmtId="0" fontId="40" fillId="0" borderId="0" xfId="0" applyFont="1"/>
    <xf numFmtId="10" fontId="38" fillId="8" borderId="0" xfId="0" applyNumberFormat="1" applyFont="1" applyFill="1" applyAlignment="1">
      <alignment horizontal="center"/>
    </xf>
    <xf numFmtId="6" fontId="62" fillId="3" borderId="0" xfId="1" applyNumberFormat="1" applyFont="1" applyFill="1" applyAlignment="1" applyProtection="1">
      <alignment horizontal="center" vertical="center" wrapText="1"/>
      <protection locked="0"/>
    </xf>
    <xf numFmtId="0" fontId="61" fillId="9" borderId="0" xfId="0" applyFont="1" applyFill="1" applyAlignment="1">
      <alignment horizontal="center" wrapText="1"/>
    </xf>
    <xf numFmtId="0" fontId="61" fillId="9" borderId="0" xfId="0" applyFont="1" applyFill="1" applyAlignment="1">
      <alignment horizontal="center"/>
    </xf>
    <xf numFmtId="0" fontId="38" fillId="0" borderId="0" xfId="0" applyFont="1" applyAlignment="1">
      <alignment horizontal="left" vertical="top" wrapText="1"/>
    </xf>
    <xf numFmtId="0" fontId="51" fillId="0" borderId="0" xfId="0" applyFont="1" applyAlignment="1">
      <alignment horizontal="left" vertical="top" wrapText="1"/>
    </xf>
    <xf numFmtId="0" fontId="63" fillId="0" borderId="0" xfId="0" applyFont="1" applyAlignment="1" applyProtection="1">
      <alignment horizontal="left" wrapText="1"/>
      <protection locked="0"/>
    </xf>
  </cellXfs>
  <cellStyles count="5">
    <cellStyle name="Currency" xfId="1" builtinId="4"/>
    <cellStyle name="Hyperlink" xfId="3" builtinId="8"/>
    <cellStyle name="Normal" xfId="0" builtinId="0"/>
    <cellStyle name="Normal 2" xfId="4" xr:uid="{00000000-0005-0000-0000-000003000000}"/>
    <cellStyle name="Percent" xfId="2" builtinId="5"/>
  </cellStyles>
  <dxfs count="5">
    <dxf>
      <fill>
        <patternFill>
          <bgColor theme="6" tint="0.79998168889431442"/>
        </patternFill>
      </fill>
    </dxf>
    <dxf>
      <fill>
        <patternFill>
          <bgColor rgb="FFEF403E"/>
        </patternFill>
      </fill>
    </dxf>
    <dxf>
      <fill>
        <patternFill>
          <bgColor rgb="FF92D050"/>
        </patternFill>
      </fill>
    </dxf>
    <dxf>
      <fill>
        <patternFill>
          <bgColor rgb="FFEF403E"/>
        </patternFill>
      </fill>
    </dxf>
    <dxf>
      <fill>
        <patternFill>
          <bgColor rgb="FFEF403E"/>
        </patternFill>
      </fill>
    </dxf>
  </dxfs>
  <tableStyles count="0" defaultTableStyle="TableStyleMedium2" defaultPivotStyle="PivotStyleLight16"/>
  <colors>
    <mruColors>
      <color rgb="FF18244F"/>
      <color rgb="FFEF403E"/>
      <color rgb="FFEE3A16"/>
      <color rgb="FF30AC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449035</xdr:colOff>
      <xdr:row>8</xdr:row>
      <xdr:rowOff>193221</xdr:rowOff>
    </xdr:from>
    <xdr:to>
      <xdr:col>16384</xdr:col>
      <xdr:colOff>607709</xdr:colOff>
      <xdr:row>34</xdr:row>
      <xdr:rowOff>52341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62214" y="1894114"/>
          <a:ext cx="4238095" cy="581904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12</xdr:col>
      <xdr:colOff>966107</xdr:colOff>
      <xdr:row>3</xdr:row>
      <xdr:rowOff>1</xdr:rowOff>
    </xdr:from>
    <xdr:to>
      <xdr:col>19</xdr:col>
      <xdr:colOff>54428</xdr:colOff>
      <xdr:row>7</xdr:row>
      <xdr:rowOff>163287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777107" y="598715"/>
          <a:ext cx="6259285" cy="1074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18244F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To refresh rates </a:t>
          </a:r>
          <a:r>
            <a:rPr lang="en-US" sz="1400" b="1" baseline="0">
              <a:solidFill>
                <a:srgbClr val="18244F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right click anywhere on the Rate Indications and click on "Refresh" as shown below. </a:t>
          </a:r>
        </a:p>
        <a:p>
          <a:r>
            <a:rPr lang="en-US" sz="1400" b="0" baseline="0">
              <a:solidFill>
                <a:srgbClr val="18244F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Make sure data connections are "Enabled" if a warning appears in the ribbon area.</a:t>
          </a:r>
          <a:endParaRPr lang="en-US" sz="1400" b="0">
            <a:solidFill>
              <a:srgbClr val="18244F"/>
            </a:solidFill>
            <a:latin typeface="Verdana" panose="020B060403050404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40822</xdr:colOff>
      <xdr:row>0</xdr:row>
      <xdr:rowOff>0</xdr:rowOff>
    </xdr:from>
    <xdr:to>
      <xdr:col>1</xdr:col>
      <xdr:colOff>940939</xdr:colOff>
      <xdr:row>4</xdr:row>
      <xdr:rowOff>64063</xdr:rowOff>
    </xdr:to>
    <xdr:pic>
      <xdr:nvPicPr>
        <xdr:cNvPr id="4" name="Picture 3" descr="http://blink.fhlbc.loc/sites/Communications/Shared%20Documents/FHLBank%20Chicago%20Rebrand%202021/Logos/FHLBANK_CHICAGO_LOGOS_horizontal_Navy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0" t="12583"/>
        <a:stretch/>
      </xdr:blipFill>
      <xdr:spPr bwMode="auto">
        <a:xfrm>
          <a:off x="40822" y="0"/>
          <a:ext cx="1934260" cy="866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heet001" backgroundRefresh="0" growShrinkType="overwriteClear" connectionId="1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showGridLines="0" showRowColHeaders="0" tabSelected="1" topLeftCell="A4" zoomScale="90" zoomScaleNormal="90" workbookViewId="0">
      <selection activeCell="C24" sqref="C24"/>
    </sheetView>
  </sheetViews>
  <sheetFormatPr defaultColWidth="0" defaultRowHeight="14.25" zeroHeight="1" x14ac:dyDescent="0.2"/>
  <cols>
    <col min="1" max="1" width="9.140625" style="153" customWidth="1"/>
    <col min="2" max="2" width="62.42578125" style="153" customWidth="1"/>
    <col min="3" max="3" width="22" style="153" customWidth="1"/>
    <col min="4" max="4" width="50.140625" style="153" customWidth="1"/>
    <col min="5" max="5" width="11.28515625" style="146" customWidth="1"/>
    <col min="6" max="6" width="0" style="146" hidden="1" customWidth="1"/>
    <col min="7" max="16384" width="9.140625" style="146" hidden="1"/>
  </cols>
  <sheetData>
    <row r="1" spans="1:4" x14ac:dyDescent="0.2">
      <c r="A1" s="146"/>
      <c r="B1" s="146"/>
      <c r="C1" s="146"/>
      <c r="D1" s="146"/>
    </row>
    <row r="2" spans="1:4" x14ac:dyDescent="0.2">
      <c r="A2" s="146"/>
      <c r="B2" s="146"/>
      <c r="C2" s="146"/>
      <c r="D2" s="146"/>
    </row>
    <row r="3" spans="1:4" x14ac:dyDescent="0.2">
      <c r="A3" s="146"/>
      <c r="B3" s="146"/>
      <c r="C3" s="146"/>
      <c r="D3" s="146"/>
    </row>
    <row r="4" spans="1:4" ht="57.75" customHeight="1" x14ac:dyDescent="0.35">
      <c r="A4" s="146"/>
      <c r="B4" s="223" t="s">
        <v>118</v>
      </c>
      <c r="C4" s="224"/>
      <c r="D4" s="224"/>
    </row>
    <row r="5" spans="1:4" x14ac:dyDescent="0.2">
      <c r="A5" s="146"/>
      <c r="B5" s="146"/>
      <c r="C5" s="146"/>
      <c r="D5" s="146"/>
    </row>
    <row r="6" spans="1:4" x14ac:dyDescent="0.2">
      <c r="A6" s="146"/>
      <c r="B6" s="146"/>
      <c r="C6" s="146"/>
      <c r="D6" s="146"/>
    </row>
    <row r="7" spans="1:4" ht="15" x14ac:dyDescent="0.2">
      <c r="A7" s="146"/>
      <c r="B7" s="207" t="s">
        <v>0</v>
      </c>
      <c r="C7" s="147"/>
      <c r="D7" s="146"/>
    </row>
    <row r="8" spans="1:4" ht="15" x14ac:dyDescent="0.2">
      <c r="A8" s="146"/>
      <c r="B8" s="207" t="s">
        <v>123</v>
      </c>
      <c r="C8" s="147"/>
      <c r="D8" s="146"/>
    </row>
    <row r="9" spans="1:4" ht="15" x14ac:dyDescent="0.2">
      <c r="A9" s="146"/>
      <c r="B9" s="207" t="s">
        <v>1</v>
      </c>
      <c r="C9" s="147"/>
      <c r="D9" s="146"/>
    </row>
    <row r="10" spans="1:4" ht="15" x14ac:dyDescent="0.2">
      <c r="A10" s="146"/>
      <c r="B10" s="207" t="s">
        <v>2</v>
      </c>
      <c r="C10" s="147"/>
      <c r="D10" s="146"/>
    </row>
    <row r="11" spans="1:4" ht="15" x14ac:dyDescent="0.2">
      <c r="A11" s="146"/>
      <c r="B11" s="146"/>
      <c r="C11" s="147"/>
      <c r="D11" s="146"/>
    </row>
    <row r="12" spans="1:4" ht="15" x14ac:dyDescent="0.2">
      <c r="A12" s="146"/>
      <c r="B12" s="207" t="s">
        <v>129</v>
      </c>
      <c r="C12" s="147"/>
      <c r="D12" s="146"/>
    </row>
    <row r="13" spans="1:4" ht="15" x14ac:dyDescent="0.2">
      <c r="A13" s="146"/>
      <c r="B13" s="207" t="s">
        <v>130</v>
      </c>
      <c r="C13" s="147"/>
      <c r="D13" s="146"/>
    </row>
    <row r="14" spans="1:4" ht="15" x14ac:dyDescent="0.2">
      <c r="A14" s="146"/>
      <c r="B14" s="146"/>
      <c r="C14" s="147"/>
      <c r="D14" s="146"/>
    </row>
    <row r="15" spans="1:4" ht="15" x14ac:dyDescent="0.2">
      <c r="A15" s="146"/>
      <c r="B15" s="207" t="s">
        <v>3</v>
      </c>
      <c r="C15" s="146"/>
      <c r="D15" s="146"/>
    </row>
    <row r="16" spans="1:4" ht="15" x14ac:dyDescent="0.2">
      <c r="A16" s="146"/>
      <c r="B16" s="207" t="s">
        <v>125</v>
      </c>
      <c r="C16" s="146"/>
      <c r="D16" s="146"/>
    </row>
    <row r="17" spans="1:6" ht="15" x14ac:dyDescent="0.2">
      <c r="A17" s="146"/>
      <c r="B17" s="207"/>
      <c r="C17" s="146"/>
      <c r="D17" s="146"/>
    </row>
    <row r="18" spans="1:6" ht="15" thickBot="1" x14ac:dyDescent="0.25">
      <c r="A18" s="146"/>
      <c r="B18" s="148"/>
      <c r="C18" s="148"/>
      <c r="D18" s="148"/>
      <c r="E18" s="148"/>
    </row>
    <row r="19" spans="1:6" ht="15" thickTop="1" x14ac:dyDescent="0.2">
      <c r="A19" s="146"/>
      <c r="B19" s="146"/>
      <c r="C19" s="146"/>
      <c r="D19" s="146"/>
    </row>
    <row r="20" spans="1:6" ht="15" x14ac:dyDescent="0.2">
      <c r="A20" s="146"/>
      <c r="B20" s="208" t="s">
        <v>4</v>
      </c>
      <c r="C20" s="214">
        <f>INT(DailyRateSheet!J2)</f>
        <v>45723</v>
      </c>
      <c r="D20" s="149" t="str">
        <f ca="1">IF(F20=FALSE,"Not current. Click here and follow instructions to refresh","Rates are current")</f>
        <v>Not current. Click here and follow instructions to refresh</v>
      </c>
      <c r="F20" s="150" t="b">
        <f ca="1">INT(DailyRateSheet!J2)=TODAY()</f>
        <v>0</v>
      </c>
    </row>
    <row r="21" spans="1:6" ht="29.25" customHeight="1" x14ac:dyDescent="0.2">
      <c r="A21" s="146"/>
      <c r="B21" s="208" t="s">
        <v>126</v>
      </c>
      <c r="C21" s="222" t="s">
        <v>128</v>
      </c>
      <c r="D21" s="227" t="str">
        <f>IF(C21="Discounted CSBA","Rate is -100bps from the Community Advance rate on the date of advance settlement",IF(C21="0% CSBA","Rate is 0%","Select Program"))</f>
        <v>Rate is -100bps from the Community Advance rate on the date of advance settlement</v>
      </c>
      <c r="E21" s="227"/>
      <c r="F21" s="150"/>
    </row>
    <row r="22" spans="1:6" ht="16.5" customHeight="1" x14ac:dyDescent="0.2">
      <c r="A22" s="146"/>
      <c r="B22" s="208" t="s">
        <v>5</v>
      </c>
      <c r="C22" s="212">
        <f>IF(C21="Discounted CSBA",100000,IF(C21="0% CSBA",500000,""))</f>
        <v>100000</v>
      </c>
      <c r="D22" s="215" t="s">
        <v>6</v>
      </c>
    </row>
    <row r="23" spans="1:6" ht="16.5" customHeight="1" x14ac:dyDescent="0.2">
      <c r="A23" s="146"/>
      <c r="B23" s="208" t="s">
        <v>7</v>
      </c>
      <c r="C23" s="212">
        <v>1000000</v>
      </c>
      <c r="D23" s="216" t="str">
        <f>IFERROR("Max of " &amp;TEXT(C22/C29*C23,"$0,000")&amp;" is supported by starting subsidy","")</f>
        <v>Max of $2,180,243 is supported by starting subsidy</v>
      </c>
    </row>
    <row r="24" spans="1:6" ht="16.5" customHeight="1" x14ac:dyDescent="0.2">
      <c r="A24" s="146"/>
      <c r="B24" s="208" t="s">
        <v>8</v>
      </c>
      <c r="C24" s="213" t="s">
        <v>38</v>
      </c>
      <c r="D24" s="215" t="s">
        <v>10</v>
      </c>
      <c r="F24" s="146">
        <f>IF(Adv_term = " 1 year ",1,VALUE(SUBSTITUTE(Adv_term," years","")))</f>
        <v>5</v>
      </c>
    </row>
    <row r="25" spans="1:6" ht="15" x14ac:dyDescent="0.2">
      <c r="A25" s="146"/>
      <c r="B25" s="208" t="s">
        <v>11</v>
      </c>
      <c r="C25" s="210">
        <f>VLOOKUP(Adv_term,Adv_tbl,2, FALSE)</f>
        <v>4.0099999999999997E-2</v>
      </c>
      <c r="D25" s="146"/>
    </row>
    <row r="26" spans="1:6" ht="15" x14ac:dyDescent="0.2">
      <c r="A26" s="146"/>
      <c r="B26" s="209" t="s">
        <v>12</v>
      </c>
      <c r="C26" s="211">
        <f>IF(C21="Discounted CSBA",-1%,-C25)</f>
        <v>-0.01</v>
      </c>
      <c r="D26" s="146"/>
    </row>
    <row r="27" spans="1:6" ht="15" x14ac:dyDescent="0.2">
      <c r="A27" s="146"/>
      <c r="B27" s="208" t="s">
        <v>13</v>
      </c>
      <c r="C27" s="210">
        <f>C25+C26</f>
        <v>3.0099999999999995E-2</v>
      </c>
      <c r="D27" s="146"/>
    </row>
    <row r="28" spans="1:6" ht="15.75" thickBot="1" x14ac:dyDescent="0.25">
      <c r="A28" s="146"/>
      <c r="B28" s="151"/>
      <c r="C28" s="152"/>
      <c r="D28" s="146"/>
    </row>
    <row r="29" spans="1:6" ht="16.5" thickBot="1" x14ac:dyDescent="0.3">
      <c r="A29" s="146"/>
      <c r="B29" s="217" t="s">
        <v>14</v>
      </c>
      <c r="C29" s="219">
        <f>PV(C25/12,F24*12,-C25/12*C23*365/360,C23,0)-PV(C25/12,F24*12,-C27/12*C23*365/360,C23,0)</f>
        <v>45866.445640493417</v>
      </c>
      <c r="D29" s="1" t="str">
        <f>IF(C29&lt;=C22,"Ö","")</f>
        <v>Ö</v>
      </c>
    </row>
    <row r="30" spans="1:6" ht="15" x14ac:dyDescent="0.2">
      <c r="A30" s="146"/>
      <c r="B30" s="151"/>
      <c r="C30" s="152"/>
      <c r="D30" s="146"/>
    </row>
    <row r="31" spans="1:6" ht="15" x14ac:dyDescent="0.2">
      <c r="A31" s="146"/>
      <c r="B31" s="208" t="s">
        <v>15</v>
      </c>
      <c r="C31" s="218">
        <f>IF(C22-C29 &lt; 0, "Exceeds subsidy", C22-C29)</f>
        <v>54133.554359506583</v>
      </c>
      <c r="D31" s="146" t="str">
        <f>IF(ISNUMBER(C31),"","Please reduce amount or term")</f>
        <v/>
      </c>
    </row>
    <row r="32" spans="1:6" x14ac:dyDescent="0.2">
      <c r="A32" s="146"/>
      <c r="B32" s="146"/>
      <c r="C32" s="146"/>
      <c r="D32" s="146"/>
    </row>
    <row r="33" spans="1:5" ht="15" thickBot="1" x14ac:dyDescent="0.25">
      <c r="A33" s="146"/>
      <c r="B33" s="148"/>
      <c r="C33" s="148"/>
      <c r="D33" s="148"/>
      <c r="E33" s="148"/>
    </row>
    <row r="34" spans="1:5" ht="15" thickTop="1" x14ac:dyDescent="0.2">
      <c r="A34" s="146"/>
      <c r="B34" s="146"/>
      <c r="C34" s="146"/>
      <c r="D34" s="146"/>
    </row>
    <row r="35" spans="1:5" x14ac:dyDescent="0.2">
      <c r="A35" s="146"/>
      <c r="B35" s="146"/>
      <c r="C35" s="146"/>
      <c r="D35" s="146"/>
    </row>
    <row r="36" spans="1:5" x14ac:dyDescent="0.2">
      <c r="A36" s="146"/>
      <c r="C36" s="146"/>
      <c r="D36" s="146"/>
    </row>
    <row r="37" spans="1:5" x14ac:dyDescent="0.2">
      <c r="A37" s="146"/>
      <c r="B37" s="146"/>
      <c r="C37" s="146"/>
      <c r="D37" s="146"/>
    </row>
    <row r="38" spans="1:5" ht="31.5" customHeight="1" x14ac:dyDescent="0.2">
      <c r="A38" s="146"/>
      <c r="B38" s="225" t="s">
        <v>122</v>
      </c>
      <c r="C38" s="225"/>
      <c r="D38" s="225"/>
    </row>
    <row r="39" spans="1:5" x14ac:dyDescent="0.2">
      <c r="A39" s="146"/>
      <c r="B39" s="226"/>
      <c r="C39" s="226"/>
      <c r="D39" s="226"/>
    </row>
    <row r="40" spans="1:5" x14ac:dyDescent="0.2">
      <c r="A40" s="146"/>
      <c r="B40" s="220" t="s">
        <v>124</v>
      </c>
      <c r="C40" s="146"/>
      <c r="D40" s="146"/>
    </row>
    <row r="41" spans="1:5" x14ac:dyDescent="0.2">
      <c r="A41" s="146"/>
      <c r="C41" s="146"/>
      <c r="D41" s="146"/>
    </row>
    <row r="42" spans="1:5" x14ac:dyDescent="0.2"/>
  </sheetData>
  <sheetProtection algorithmName="SHA-512" hashValue="7EI+/8zVXqn2Yj+ZCTsH4uwz6YLnhtPTGVK4ocvZvLv5EaXWi5XP3HAwNwn7CRf6OOz38+36FyJteUj3G+77uQ==" saltValue="Od02dzuW//BvdEodue5OOg==" spinCount="100000" sheet="1" selectLockedCells="1"/>
  <protectedRanges>
    <protectedRange algorithmName="SHA-512" hashValue="wZaq7NIOvcimjwarMTsaojmdjquVVTNmzZDp54hUX62w/iYt3zSVbYfBQ+W3GP3zS+qGNABjAGHNCA8t4f8Qng==" saltValue="1JmwXrxbmBcT1fmUsU7PjA==" spinCount="100000" sqref="B25:D31" name="Protected"/>
  </protectedRanges>
  <mergeCells count="4">
    <mergeCell ref="B4:D4"/>
    <mergeCell ref="B38:D38"/>
    <mergeCell ref="B39:D39"/>
    <mergeCell ref="D21:E21"/>
  </mergeCells>
  <conditionalFormatting sqref="C20">
    <cfRule type="expression" dxfId="4" priority="5">
      <formula>$F$20=FALSE</formula>
    </cfRule>
  </conditionalFormatting>
  <conditionalFormatting sqref="C29">
    <cfRule type="expression" dxfId="3" priority="3">
      <formula>NOT(ISNUMBER($C$31))</formula>
    </cfRule>
    <cfRule type="expression" dxfId="2" priority="4">
      <formula>ISNUMBER($C$31)</formula>
    </cfRule>
  </conditionalFormatting>
  <conditionalFormatting sqref="C31">
    <cfRule type="expression" dxfId="1" priority="1">
      <formula>NOT(ISNUMBER($C$31))</formula>
    </cfRule>
    <cfRule type="expression" dxfId="0" priority="2">
      <formula>ISNUMBER($C$31)</formula>
    </cfRule>
  </conditionalFormatting>
  <dataValidations count="4">
    <dataValidation type="list" allowBlank="1" showInputMessage="1" showErrorMessage="1" sqref="C24" xr:uid="{00000000-0002-0000-0000-000001000000}">
      <formula1>Terms_lst</formula1>
    </dataValidation>
    <dataValidation type="whole" operator="greaterThan" allowBlank="1" showInputMessage="1" showErrorMessage="1" sqref="C23" xr:uid="{00000000-0002-0000-0000-000002000000}">
      <formula1>0</formula1>
    </dataValidation>
    <dataValidation type="list" errorStyle="warning" allowBlank="1" showInputMessage="1" showErrorMessage="1" error="Maximum Initial Subsidy per member is $250,000 in 2020" sqref="C21" xr:uid="{E258C315-8465-4B9A-AEE3-5A45DAACD70A}">
      <formula1>"Discounted CSBA, 0% CSBA"</formula1>
    </dataValidation>
    <dataValidation type="whole" errorStyle="warning" operator="lessThan" allowBlank="1" showErrorMessage="1" error="Refer to fhlbc.com for information on the member subsidy limits applicable to the Community Small Business Advance program." sqref="C22" xr:uid="{6F2C224B-A1D9-454F-993F-F8B3DECBF87A}">
      <formula1>500000</formula1>
    </dataValidation>
  </dataValidations>
  <hyperlinks>
    <hyperlink ref="D20" location="DailyRateSheet!P1" display="DailyRateSheet!P1" xr:uid="{00000000-0004-0000-0000-000000000000}"/>
  </hyperlinks>
  <pageMargins left="0.7" right="0.7" top="0.75" bottom="0.75" header="0.3" footer="0.3"/>
  <pageSetup scale="7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4165"/>
  </sheetPr>
  <dimension ref="A1:Z114"/>
  <sheetViews>
    <sheetView showGridLines="0" showRowColHeaders="0" zoomScale="70" zoomScaleNormal="70" workbookViewId="0">
      <selection activeCell="E26" sqref="E26"/>
    </sheetView>
  </sheetViews>
  <sheetFormatPr defaultColWidth="0" defaultRowHeight="15" zeroHeight="1" x14ac:dyDescent="0.25"/>
  <cols>
    <col min="1" max="1" width="13.28515625" customWidth="1"/>
    <col min="2" max="2" width="16.28515625" customWidth="1"/>
    <col min="3" max="3" width="13.28515625" customWidth="1"/>
    <col min="4" max="4" width="14.28515625" customWidth="1"/>
    <col min="5" max="5" width="15.85546875" customWidth="1"/>
    <col min="6" max="6" width="1.42578125" customWidth="1"/>
    <col min="7" max="7" width="16.42578125" customWidth="1"/>
    <col min="8" max="8" width="14" customWidth="1"/>
    <col min="9" max="9" width="16.140625" customWidth="1"/>
    <col min="10" max="10" width="14" customWidth="1"/>
    <col min="11" max="11" width="15.5703125" customWidth="1"/>
    <col min="12" max="12" width="1.28515625" customWidth="1"/>
    <col min="13" max="13" width="19" style="2" customWidth="1"/>
    <col min="14" max="14" width="7.42578125" style="2" customWidth="1"/>
    <col min="15" max="16" width="14.42578125" style="2" customWidth="1"/>
    <col min="17" max="19" width="12.5703125" style="2" customWidth="1"/>
    <col min="20" max="20" width="9" style="2" customWidth="1"/>
    <col min="21" max="26" width="9" style="2" hidden="1" customWidth="1"/>
    <col min="27" max="16384" width="8.85546875" style="2" hidden="1"/>
  </cols>
  <sheetData>
    <row r="1" spans="1:24" x14ac:dyDescent="0.25"/>
    <row r="2" spans="1:24" ht="13.5" customHeight="1" x14ac:dyDescent="0.25">
      <c r="A2" s="21"/>
      <c r="B2" s="22"/>
      <c r="C2" s="22"/>
      <c r="D2" s="22"/>
      <c r="E2" s="23"/>
      <c r="F2" s="24"/>
      <c r="G2" s="24"/>
      <c r="H2" s="24"/>
      <c r="I2" s="23"/>
      <c r="J2" s="203">
        <v>45723.353472222225</v>
      </c>
      <c r="K2" s="203"/>
    </row>
    <row r="3" spans="1:24" ht="18" customHeight="1" x14ac:dyDescent="0.25">
      <c r="A3" s="21"/>
      <c r="B3" s="22"/>
      <c r="C3" s="22"/>
      <c r="D3" s="23"/>
      <c r="E3" s="204" t="s">
        <v>16</v>
      </c>
      <c r="F3" s="204"/>
      <c r="G3" s="204"/>
      <c r="H3" s="204"/>
      <c r="I3" s="25"/>
      <c r="J3" s="203"/>
      <c r="K3" s="203"/>
      <c r="M3" s="3"/>
    </row>
    <row r="4" spans="1:24" ht="16.5" customHeight="1" x14ac:dyDescent="0.25">
      <c r="B4" s="26"/>
      <c r="C4" s="26"/>
      <c r="D4" s="25"/>
      <c r="E4" s="204"/>
      <c r="F4" s="204"/>
      <c r="G4" s="204"/>
      <c r="H4" s="204"/>
      <c r="I4" s="25"/>
      <c r="J4" s="23"/>
      <c r="K4" s="23"/>
      <c r="L4" s="27"/>
      <c r="M4" s="4"/>
      <c r="T4" s="5"/>
      <c r="U4" s="5"/>
      <c r="V4" s="5"/>
      <c r="W4" s="5"/>
    </row>
    <row r="5" spans="1:24" ht="20.25" customHeight="1" x14ac:dyDescent="0.25">
      <c r="A5" s="28"/>
      <c r="B5" s="205" t="s">
        <v>17</v>
      </c>
      <c r="C5" s="205"/>
      <c r="D5" s="205"/>
      <c r="E5" s="205"/>
      <c r="F5" s="205"/>
      <c r="G5" s="205"/>
      <c r="H5" s="205"/>
      <c r="I5" s="205"/>
      <c r="J5" s="205"/>
      <c r="K5" s="29"/>
    </row>
    <row r="6" spans="1:24" ht="15.75" x14ac:dyDescent="0.25">
      <c r="A6" s="28"/>
      <c r="B6" s="30"/>
      <c r="C6" s="206" t="s">
        <v>18</v>
      </c>
      <c r="D6" s="206"/>
      <c r="E6" s="206"/>
      <c r="F6" s="206"/>
      <c r="G6" s="206"/>
      <c r="H6" s="206"/>
      <c r="I6" s="206"/>
      <c r="J6" s="31"/>
      <c r="K6" s="29"/>
      <c r="N6" s="6"/>
      <c r="O6" s="6"/>
      <c r="Q6" s="6"/>
      <c r="R6" s="6"/>
      <c r="S6" s="6"/>
      <c r="T6" s="6"/>
      <c r="U6" s="6"/>
    </row>
    <row r="7" spans="1:24" ht="19.5" x14ac:dyDescent="0.25">
      <c r="A7" s="28"/>
      <c r="B7" s="32"/>
      <c r="C7" s="33"/>
      <c r="D7" s="34"/>
      <c r="E7" s="34"/>
      <c r="F7" s="34"/>
      <c r="G7" s="34"/>
      <c r="H7" s="34"/>
      <c r="I7" s="35"/>
      <c r="J7" s="36"/>
      <c r="K7" s="37"/>
      <c r="N7" s="6"/>
      <c r="O7" s="6"/>
      <c r="Q7" s="6"/>
      <c r="R7" s="6"/>
      <c r="S7" s="6"/>
      <c r="T7" s="6"/>
      <c r="U7" s="6"/>
    </row>
    <row r="8" spans="1:24" x14ac:dyDescent="0.25">
      <c r="A8" s="193" t="s">
        <v>19</v>
      </c>
      <c r="B8" s="194"/>
      <c r="C8" s="194"/>
      <c r="D8" s="194"/>
      <c r="E8" s="195"/>
      <c r="F8" s="38"/>
      <c r="G8" s="193" t="s">
        <v>20</v>
      </c>
      <c r="H8" s="194"/>
      <c r="I8" s="194"/>
      <c r="J8" s="194"/>
      <c r="K8" s="195"/>
    </row>
    <row r="9" spans="1:24" ht="20.25" customHeight="1" x14ac:dyDescent="0.25">
      <c r="A9" s="178" t="s">
        <v>127</v>
      </c>
      <c r="B9" s="179"/>
      <c r="C9" s="179"/>
      <c r="D9" s="179"/>
      <c r="E9" s="180"/>
      <c r="F9" s="39"/>
      <c r="G9" s="40" t="s">
        <v>21</v>
      </c>
      <c r="H9" s="41" t="s">
        <v>22</v>
      </c>
      <c r="I9" s="41" t="s">
        <v>23</v>
      </c>
      <c r="J9" s="187" t="s">
        <v>24</v>
      </c>
      <c r="K9" s="188"/>
    </row>
    <row r="10" spans="1:24" ht="30" customHeight="1" x14ac:dyDescent="0.25">
      <c r="A10" s="181"/>
      <c r="B10" s="182"/>
      <c r="C10" s="182"/>
      <c r="D10" s="182"/>
      <c r="E10" s="183"/>
      <c r="F10" s="39"/>
      <c r="G10" s="42" t="s">
        <v>25</v>
      </c>
      <c r="H10" s="43">
        <v>3.9100000000000003E-2</v>
      </c>
      <c r="I10" s="43">
        <v>3.7499999999999999E-2</v>
      </c>
      <c r="J10" s="189">
        <v>4.0099999999999997E-2</v>
      </c>
      <c r="K10" s="190"/>
    </row>
    <row r="11" spans="1:24" ht="15" customHeight="1" x14ac:dyDescent="0.25">
      <c r="A11" s="181"/>
      <c r="B11" s="182"/>
      <c r="C11" s="182"/>
      <c r="D11" s="182"/>
      <c r="E11" s="183"/>
      <c r="F11" s="39"/>
      <c r="G11" s="44" t="s">
        <v>26</v>
      </c>
      <c r="H11" s="43">
        <v>3.9899999999999998E-2</v>
      </c>
      <c r="I11" s="43">
        <v>3.7100000000000001E-2</v>
      </c>
      <c r="J11" s="43">
        <v>4.1200000000000001E-2</v>
      </c>
      <c r="K11" s="191"/>
    </row>
    <row r="12" spans="1:24" x14ac:dyDescent="0.25">
      <c r="A12" s="181"/>
      <c r="B12" s="182"/>
      <c r="C12" s="182"/>
      <c r="D12" s="182"/>
      <c r="E12" s="183"/>
      <c r="F12" s="39"/>
      <c r="G12" s="45" t="s">
        <v>27</v>
      </c>
      <c r="H12" s="43">
        <v>4.1099999999999998E-2</v>
      </c>
      <c r="I12" s="43">
        <v>3.7400000000000003E-2</v>
      </c>
      <c r="J12" s="43">
        <v>4.3400000000000001E-2</v>
      </c>
      <c r="K12" s="191"/>
    </row>
    <row r="13" spans="1:24" ht="18.75" customHeight="1" x14ac:dyDescent="0.25">
      <c r="A13" s="184"/>
      <c r="B13" s="185"/>
      <c r="C13" s="185"/>
      <c r="D13" s="185"/>
      <c r="E13" s="186"/>
      <c r="F13" s="39"/>
      <c r="G13" s="46" t="s">
        <v>28</v>
      </c>
      <c r="H13" s="47">
        <v>4.2299999999999997E-2</v>
      </c>
      <c r="I13" s="47">
        <v>3.7999999999999999E-2</v>
      </c>
      <c r="J13" s="47">
        <v>4.53E-2</v>
      </c>
      <c r="K13" s="192"/>
    </row>
    <row r="14" spans="1:24" x14ac:dyDescent="0.25">
      <c r="A14" s="154"/>
      <c r="B14" s="154"/>
      <c r="C14" s="154"/>
      <c r="D14" s="154"/>
      <c r="E14" s="154"/>
      <c r="F14" s="39"/>
      <c r="G14" s="193" t="s">
        <v>103</v>
      </c>
      <c r="H14" s="194"/>
      <c r="I14" s="194"/>
      <c r="J14" s="194"/>
      <c r="K14" s="195"/>
    </row>
    <row r="15" spans="1:24" s="7" customFormat="1" ht="15.75" x14ac:dyDescent="0.25">
      <c r="A15" s="48"/>
      <c r="B15" s="48"/>
      <c r="C15" s="48"/>
      <c r="D15" s="48"/>
      <c r="E15" s="48"/>
      <c r="F15" s="39"/>
      <c r="G15" s="196" t="s">
        <v>84</v>
      </c>
      <c r="H15" s="197"/>
      <c r="I15" s="49">
        <v>4.1790000000000001E-2</v>
      </c>
      <c r="J15" s="198" t="s">
        <v>104</v>
      </c>
      <c r="K15" s="199"/>
      <c r="L15"/>
      <c r="T15" s="8"/>
      <c r="U15" s="8"/>
      <c r="V15" s="8"/>
      <c r="W15" s="8"/>
      <c r="X15" s="8"/>
    </row>
    <row r="16" spans="1:24" s="3" customFormat="1" ht="28.5" customHeight="1" x14ac:dyDescent="0.2">
      <c r="A16" s="200" t="s">
        <v>24</v>
      </c>
      <c r="B16" s="201"/>
      <c r="C16" s="201"/>
      <c r="D16" s="201"/>
      <c r="E16" s="202"/>
      <c r="F16" s="50"/>
      <c r="G16" s="162" t="s">
        <v>119</v>
      </c>
      <c r="H16" s="163"/>
      <c r="I16" s="163"/>
      <c r="J16" s="163"/>
      <c r="K16" s="164"/>
      <c r="L16" s="50"/>
      <c r="T16" s="9"/>
      <c r="U16" s="9"/>
      <c r="V16" s="9"/>
      <c r="W16" s="9"/>
      <c r="X16" s="9"/>
    </row>
    <row r="17" spans="1:24" ht="18.75" customHeight="1" x14ac:dyDescent="0.25">
      <c r="A17" s="51" t="s">
        <v>8</v>
      </c>
      <c r="B17" s="52" t="s">
        <v>29</v>
      </c>
      <c r="C17" s="53" t="s">
        <v>30</v>
      </c>
      <c r="D17" s="54" t="s">
        <v>31</v>
      </c>
      <c r="E17" s="55" t="s">
        <v>32</v>
      </c>
      <c r="F17" s="56"/>
      <c r="G17" s="57" t="s">
        <v>21</v>
      </c>
      <c r="H17" s="58" t="s">
        <v>43</v>
      </c>
      <c r="I17" s="59" t="s">
        <v>44</v>
      </c>
      <c r="J17" s="60" t="s">
        <v>45</v>
      </c>
      <c r="K17" s="61" t="s">
        <v>46</v>
      </c>
      <c r="L17" s="62"/>
      <c r="T17" s="10"/>
      <c r="U17" s="10"/>
      <c r="V17" s="10"/>
      <c r="W17" s="10"/>
      <c r="X17" s="10"/>
    </row>
    <row r="18" spans="1:24" ht="18.75" customHeight="1" x14ac:dyDescent="0.2">
      <c r="A18" s="63" t="s">
        <v>33</v>
      </c>
      <c r="B18" s="176"/>
      <c r="C18" s="64">
        <v>4.4600000000000001E-2</v>
      </c>
      <c r="D18" s="65">
        <v>4.2799999999999998E-2</v>
      </c>
      <c r="E18" s="176" t="s">
        <v>34</v>
      </c>
      <c r="F18" s="66"/>
      <c r="G18" s="67" t="s">
        <v>50</v>
      </c>
      <c r="H18" s="68" t="s">
        <v>60</v>
      </c>
      <c r="I18" s="69">
        <v>4.7E-2</v>
      </c>
      <c r="J18" s="70">
        <v>4.5199999999999997E-2</v>
      </c>
      <c r="K18" s="69">
        <v>6.8999999999999999E-3</v>
      </c>
      <c r="L18" s="71"/>
    </row>
    <row r="19" spans="1:24" ht="18.75" customHeight="1" x14ac:dyDescent="0.2">
      <c r="A19" s="67" t="s">
        <v>35</v>
      </c>
      <c r="B19" s="177"/>
      <c r="C19" s="64">
        <v>4.4600000000000001E-2</v>
      </c>
      <c r="D19" s="65">
        <v>4.2799999999999998E-2</v>
      </c>
      <c r="E19" s="177"/>
      <c r="F19" s="72"/>
      <c r="G19" s="67" t="s">
        <v>50</v>
      </c>
      <c r="H19" s="68" t="s">
        <v>48</v>
      </c>
      <c r="I19" s="64">
        <v>4.3299999999999998E-2</v>
      </c>
      <c r="J19" s="70">
        <v>4.1500000000000002E-2</v>
      </c>
      <c r="K19" s="64">
        <v>3.2000000000000002E-3</v>
      </c>
      <c r="L19" s="71"/>
    </row>
    <row r="20" spans="1:24" ht="16.5" customHeight="1" x14ac:dyDescent="0.2">
      <c r="A20" s="67" t="s">
        <v>37</v>
      </c>
      <c r="B20" s="177"/>
      <c r="C20" s="64">
        <v>4.4600000000000001E-2</v>
      </c>
      <c r="D20" s="65">
        <v>4.2799999999999998E-2</v>
      </c>
      <c r="E20" s="177"/>
      <c r="F20" s="66"/>
      <c r="G20" s="67" t="s">
        <v>36</v>
      </c>
      <c r="H20" s="68" t="s">
        <v>60</v>
      </c>
      <c r="I20" s="64">
        <v>4.9000000000000002E-2</v>
      </c>
      <c r="J20" s="70">
        <v>4.7199999999999999E-2</v>
      </c>
      <c r="K20" s="64">
        <v>8.8999999999999999E-3</v>
      </c>
      <c r="L20" s="71"/>
    </row>
    <row r="21" spans="1:24" ht="16.5" customHeight="1" x14ac:dyDescent="0.2">
      <c r="A21" s="67" t="s">
        <v>39</v>
      </c>
      <c r="B21" s="73">
        <v>4.36E-2</v>
      </c>
      <c r="C21" s="64">
        <v>4.4600000000000001E-2</v>
      </c>
      <c r="D21" s="65">
        <v>4.2799999999999998E-2</v>
      </c>
      <c r="E21" s="177"/>
      <c r="F21" s="66"/>
      <c r="G21" s="67" t="s">
        <v>36</v>
      </c>
      <c r="H21" s="68" t="s">
        <v>48</v>
      </c>
      <c r="I21" s="64">
        <v>4.6399999999999997E-2</v>
      </c>
      <c r="J21" s="70">
        <v>4.4699999999999997E-2</v>
      </c>
      <c r="K21" s="64">
        <v>6.3E-3</v>
      </c>
      <c r="L21" s="71"/>
    </row>
    <row r="22" spans="1:24" ht="24" customHeight="1" x14ac:dyDescent="0.2">
      <c r="A22" s="67" t="s">
        <v>41</v>
      </c>
      <c r="B22" s="73">
        <v>4.36E-2</v>
      </c>
      <c r="C22" s="64">
        <v>4.4600000000000001E-2</v>
      </c>
      <c r="D22" s="65">
        <v>4.2799999999999998E-2</v>
      </c>
      <c r="E22" s="177"/>
      <c r="F22" s="66"/>
      <c r="G22" s="67" t="s">
        <v>38</v>
      </c>
      <c r="H22" s="68" t="s">
        <v>60</v>
      </c>
      <c r="I22" s="64">
        <v>5.21E-2</v>
      </c>
      <c r="J22" s="70">
        <v>5.0299999999999997E-2</v>
      </c>
      <c r="K22" s="64">
        <v>1.09E-2</v>
      </c>
      <c r="L22" s="71"/>
    </row>
    <row r="23" spans="1:24" ht="16.5" customHeight="1" x14ac:dyDescent="0.25">
      <c r="A23" s="67" t="s">
        <v>42</v>
      </c>
      <c r="B23" s="73">
        <v>4.24E-2</v>
      </c>
      <c r="C23" s="64">
        <v>4.3400000000000001E-2</v>
      </c>
      <c r="D23" s="65">
        <v>4.1599999999999998E-2</v>
      </c>
      <c r="E23" s="177"/>
      <c r="F23" s="66"/>
      <c r="G23" s="67" t="s">
        <v>38</v>
      </c>
      <c r="H23" s="68" t="s">
        <v>48</v>
      </c>
      <c r="I23" s="64">
        <v>4.9500000000000002E-2</v>
      </c>
      <c r="J23" s="70">
        <v>4.7699999999999999E-2</v>
      </c>
      <c r="K23" s="64">
        <v>8.3000000000000001E-3</v>
      </c>
      <c r="O23" s="11"/>
    </row>
    <row r="24" spans="1:24" ht="16.5" customHeight="1" x14ac:dyDescent="0.25">
      <c r="A24" s="67" t="s">
        <v>47</v>
      </c>
      <c r="B24" s="73">
        <v>4.1500000000000002E-2</v>
      </c>
      <c r="C24" s="64">
        <v>4.2500000000000003E-2</v>
      </c>
      <c r="D24" s="65">
        <v>4.07E-2</v>
      </c>
      <c r="E24" s="64"/>
      <c r="F24" s="66"/>
      <c r="G24" s="67" t="s">
        <v>38</v>
      </c>
      <c r="H24" s="68" t="s">
        <v>86</v>
      </c>
      <c r="I24" s="64">
        <v>4.6600000000000003E-2</v>
      </c>
      <c r="J24" s="70">
        <v>4.4900000000000002E-2</v>
      </c>
      <c r="K24" s="64">
        <v>5.4999999999999997E-3</v>
      </c>
    </row>
    <row r="25" spans="1:24" ht="16.5" customHeight="1" x14ac:dyDescent="0.25">
      <c r="A25" s="67" t="s">
        <v>9</v>
      </c>
      <c r="B25" s="73">
        <v>4.0099999999999997E-2</v>
      </c>
      <c r="C25" s="64">
        <v>4.1200000000000001E-2</v>
      </c>
      <c r="D25" s="65">
        <v>3.9399999999999998E-2</v>
      </c>
      <c r="E25" s="64">
        <v>3.9100000000000003E-2</v>
      </c>
      <c r="F25" s="66"/>
      <c r="G25" s="67" t="s">
        <v>40</v>
      </c>
      <c r="H25" s="68" t="s">
        <v>48</v>
      </c>
      <c r="I25" s="64">
        <v>5.2499999999999998E-2</v>
      </c>
      <c r="J25" s="70">
        <v>5.0799999999999998E-2</v>
      </c>
      <c r="K25" s="64">
        <v>9.1000000000000004E-3</v>
      </c>
    </row>
    <row r="26" spans="1:24" ht="16.5" customHeight="1" x14ac:dyDescent="0.25">
      <c r="A26" s="67" t="s">
        <v>49</v>
      </c>
      <c r="B26" s="73">
        <v>3.95E-2</v>
      </c>
      <c r="C26" s="64">
        <v>4.0500000000000001E-2</v>
      </c>
      <c r="D26" s="65">
        <v>3.8699999999999998E-2</v>
      </c>
      <c r="E26" s="64">
        <v>3.9300000000000002E-2</v>
      </c>
      <c r="F26" s="66"/>
      <c r="G26" s="67" t="s">
        <v>40</v>
      </c>
      <c r="H26" s="68" t="s">
        <v>25</v>
      </c>
      <c r="I26" s="64">
        <v>4.9700000000000001E-2</v>
      </c>
      <c r="J26" s="70">
        <v>4.7899999999999998E-2</v>
      </c>
      <c r="K26" s="64">
        <v>6.1999999999999998E-3</v>
      </c>
    </row>
    <row r="27" spans="1:24" ht="16.5" customHeight="1" x14ac:dyDescent="0.2">
      <c r="A27" s="67" t="s">
        <v>50</v>
      </c>
      <c r="B27" s="73">
        <v>3.9100000000000003E-2</v>
      </c>
      <c r="C27" s="64">
        <v>4.0099999999999997E-2</v>
      </c>
      <c r="D27" s="65">
        <v>3.8300000000000001E-2</v>
      </c>
      <c r="E27" s="64">
        <v>3.9699999999999999E-2</v>
      </c>
      <c r="F27" s="66"/>
      <c r="G27" s="67" t="s">
        <v>51</v>
      </c>
      <c r="H27" s="68" t="s">
        <v>25</v>
      </c>
      <c r="I27" s="64">
        <v>5.2699999999999997E-2</v>
      </c>
      <c r="J27" s="70">
        <v>5.0900000000000001E-2</v>
      </c>
      <c r="K27" s="64">
        <v>7.4000000000000003E-3</v>
      </c>
      <c r="L27" s="66"/>
    </row>
    <row r="28" spans="1:24" ht="16.5" customHeight="1" x14ac:dyDescent="0.2">
      <c r="A28" s="67" t="s">
        <v>52</v>
      </c>
      <c r="B28" s="73">
        <v>3.8899999999999997E-2</v>
      </c>
      <c r="C28" s="64">
        <v>3.9899999999999998E-2</v>
      </c>
      <c r="D28" s="65">
        <v>3.8199999999999998E-2</v>
      </c>
      <c r="E28" s="64">
        <v>4.02E-2</v>
      </c>
      <c r="F28" s="66"/>
      <c r="G28" s="67" t="s">
        <v>51</v>
      </c>
      <c r="H28" s="68" t="s">
        <v>53</v>
      </c>
      <c r="I28" s="64">
        <v>5.0500000000000003E-2</v>
      </c>
      <c r="J28" s="70">
        <v>4.87E-2</v>
      </c>
      <c r="K28" s="64">
        <v>5.1999999999999998E-3</v>
      </c>
      <c r="L28" s="66"/>
    </row>
    <row r="29" spans="1:24" ht="16.5" customHeight="1" x14ac:dyDescent="0.2">
      <c r="A29" s="67" t="s">
        <v>36</v>
      </c>
      <c r="B29" s="73">
        <v>3.9100000000000003E-2</v>
      </c>
      <c r="C29" s="64">
        <v>4.0099999999999997E-2</v>
      </c>
      <c r="D29" s="65">
        <v>3.8300000000000001E-2</v>
      </c>
      <c r="E29" s="64">
        <v>4.0800000000000003E-2</v>
      </c>
      <c r="F29" s="66"/>
      <c r="G29" s="67" t="s">
        <v>51</v>
      </c>
      <c r="H29" s="68" t="s">
        <v>26</v>
      </c>
      <c r="I29" s="64">
        <v>4.7399999999999998E-2</v>
      </c>
      <c r="J29" s="70">
        <v>4.5600000000000002E-2</v>
      </c>
      <c r="K29" s="64">
        <v>2.0999999999999999E-3</v>
      </c>
      <c r="L29" s="66"/>
    </row>
    <row r="30" spans="1:24" ht="16.5" customHeight="1" x14ac:dyDescent="0.25">
      <c r="A30" s="67" t="s">
        <v>54</v>
      </c>
      <c r="B30" s="73">
        <v>3.9399999999999998E-2</v>
      </c>
      <c r="C30" s="64">
        <v>4.0399999999999998E-2</v>
      </c>
      <c r="D30" s="65">
        <v>3.8600000000000002E-2</v>
      </c>
      <c r="E30" s="64">
        <v>4.1000000000000002E-2</v>
      </c>
      <c r="F30" s="66"/>
      <c r="G30" s="67" t="s">
        <v>55</v>
      </c>
      <c r="H30" s="68" t="s">
        <v>26</v>
      </c>
      <c r="I30" s="64">
        <v>5.1299999999999998E-2</v>
      </c>
      <c r="J30" s="70">
        <v>4.9500000000000002E-2</v>
      </c>
      <c r="K30" s="64">
        <v>3.5000000000000001E-3</v>
      </c>
      <c r="L30" s="66"/>
      <c r="M30" s="12"/>
      <c r="N30" s="12"/>
      <c r="O30" s="4"/>
      <c r="P30" s="4"/>
    </row>
    <row r="31" spans="1:24" ht="16.5" customHeight="1" x14ac:dyDescent="0.25">
      <c r="A31" s="67" t="s">
        <v>56</v>
      </c>
      <c r="B31" s="73">
        <v>3.9800000000000002E-2</v>
      </c>
      <c r="C31" s="64">
        <v>4.0899999999999999E-2</v>
      </c>
      <c r="D31" s="65">
        <v>3.9100000000000003E-2</v>
      </c>
      <c r="E31" s="64">
        <v>4.1200000000000001E-2</v>
      </c>
      <c r="F31" s="66"/>
      <c r="G31" s="162" t="s">
        <v>120</v>
      </c>
      <c r="H31" s="163"/>
      <c r="I31" s="163"/>
      <c r="J31" s="163"/>
      <c r="K31" s="164"/>
      <c r="L31" s="66"/>
      <c r="N31" s="13"/>
      <c r="O31" s="4"/>
      <c r="P31" s="4"/>
    </row>
    <row r="32" spans="1:24" ht="18" customHeight="1" x14ac:dyDescent="0.25">
      <c r="A32" s="67" t="s">
        <v>57</v>
      </c>
      <c r="B32" s="73">
        <v>0.04</v>
      </c>
      <c r="C32" s="64">
        <v>4.1000000000000002E-2</v>
      </c>
      <c r="D32" s="65">
        <v>3.9199999999999999E-2</v>
      </c>
      <c r="E32" s="64">
        <v>4.2000000000000003E-2</v>
      </c>
      <c r="F32" s="66"/>
      <c r="G32" s="74" t="s">
        <v>21</v>
      </c>
      <c r="H32" s="75" t="s">
        <v>43</v>
      </c>
      <c r="I32" s="76" t="s">
        <v>58</v>
      </c>
      <c r="J32" s="77" t="s">
        <v>45</v>
      </c>
      <c r="K32" s="78" t="s">
        <v>59</v>
      </c>
      <c r="L32" s="66"/>
      <c r="N32" s="4"/>
      <c r="O32" s="4"/>
      <c r="P32" s="4"/>
    </row>
    <row r="33" spans="1:26" ht="14.25" customHeight="1" x14ac:dyDescent="0.25">
      <c r="A33" s="67" t="s">
        <v>38</v>
      </c>
      <c r="B33" s="73">
        <v>4.0099999999999997E-2</v>
      </c>
      <c r="C33" s="64">
        <v>4.1200000000000001E-2</v>
      </c>
      <c r="D33" s="65">
        <v>3.9399999999999998E-2</v>
      </c>
      <c r="E33" s="64">
        <v>4.2799999999999998E-2</v>
      </c>
      <c r="F33" s="66"/>
      <c r="G33" s="67" t="s">
        <v>36</v>
      </c>
      <c r="H33" s="79" t="s">
        <v>60</v>
      </c>
      <c r="I33" s="64">
        <v>3.5900000000000001E-2</v>
      </c>
      <c r="J33" s="80">
        <v>3.4099999999999998E-2</v>
      </c>
      <c r="K33" s="64">
        <v>-7.4999999999999997E-3</v>
      </c>
      <c r="L33" s="66"/>
      <c r="N33" s="14"/>
      <c r="O33" s="4"/>
      <c r="P33" s="4"/>
    </row>
    <row r="34" spans="1:26" ht="19.5" customHeight="1" x14ac:dyDescent="0.2">
      <c r="A34" s="67" t="s">
        <v>61</v>
      </c>
      <c r="B34" s="73">
        <v>4.1500000000000002E-2</v>
      </c>
      <c r="C34" s="64">
        <v>4.2500000000000003E-2</v>
      </c>
      <c r="D34" s="65">
        <v>4.07E-2</v>
      </c>
      <c r="E34" s="64">
        <v>4.3900000000000002E-2</v>
      </c>
      <c r="F34" s="66"/>
      <c r="G34" s="67" t="s">
        <v>38</v>
      </c>
      <c r="H34" s="79" t="s">
        <v>60</v>
      </c>
      <c r="I34" s="64">
        <v>3.4599999999999999E-2</v>
      </c>
      <c r="J34" s="80">
        <v>3.2800000000000003E-2</v>
      </c>
      <c r="K34" s="64">
        <v>-8.8000000000000005E-3</v>
      </c>
      <c r="L34" s="66"/>
    </row>
    <row r="35" spans="1:26" ht="15.75" customHeight="1" x14ac:dyDescent="0.25">
      <c r="A35" s="67" t="s">
        <v>40</v>
      </c>
      <c r="B35" s="73">
        <v>4.24E-2</v>
      </c>
      <c r="C35" s="64">
        <v>4.3400000000000001E-2</v>
      </c>
      <c r="D35" s="65">
        <v>4.1700000000000001E-2</v>
      </c>
      <c r="E35" s="64">
        <v>4.4900000000000002E-2</v>
      </c>
      <c r="F35" s="66"/>
      <c r="G35" s="67" t="s">
        <v>40</v>
      </c>
      <c r="H35" s="79" t="s">
        <v>60</v>
      </c>
      <c r="I35" s="64">
        <v>3.4200000000000001E-2</v>
      </c>
      <c r="J35" s="80">
        <v>3.2399999999999998E-2</v>
      </c>
      <c r="K35" s="64">
        <v>-9.1999999999999998E-3</v>
      </c>
      <c r="L35" s="66"/>
      <c r="N35" s="14"/>
      <c r="O35" s="4"/>
      <c r="P35" s="4"/>
    </row>
    <row r="36" spans="1:26" ht="17.25" customHeight="1" x14ac:dyDescent="0.2">
      <c r="A36" s="67" t="s">
        <v>51</v>
      </c>
      <c r="B36" s="73">
        <v>4.4299999999999999E-2</v>
      </c>
      <c r="C36" s="64">
        <v>4.53E-2</v>
      </c>
      <c r="D36" s="65">
        <v>4.3499999999999997E-2</v>
      </c>
      <c r="E36" s="64">
        <v>4.6399999999999997E-2</v>
      </c>
      <c r="F36" s="81"/>
      <c r="G36" s="67" t="s">
        <v>51</v>
      </c>
      <c r="H36" s="79" t="s">
        <v>60</v>
      </c>
      <c r="I36" s="64">
        <v>3.4299999999999997E-2</v>
      </c>
      <c r="J36" s="80">
        <v>3.2500000000000001E-2</v>
      </c>
      <c r="K36" s="64">
        <v>-9.1000000000000004E-3</v>
      </c>
      <c r="L36" s="66"/>
    </row>
    <row r="37" spans="1:26" ht="15.75" customHeight="1" x14ac:dyDescent="0.25">
      <c r="A37" s="67" t="s">
        <v>55</v>
      </c>
      <c r="B37" s="165" t="s">
        <v>62</v>
      </c>
      <c r="C37" s="64">
        <v>4.7899999999999998E-2</v>
      </c>
      <c r="D37" s="65">
        <v>4.6100000000000002E-2</v>
      </c>
      <c r="E37" s="64"/>
      <c r="F37" s="81"/>
      <c r="G37" s="67" t="s">
        <v>36</v>
      </c>
      <c r="H37" s="79" t="s">
        <v>48</v>
      </c>
      <c r="I37" s="64">
        <v>3.61E-2</v>
      </c>
      <c r="J37" s="80">
        <v>3.4299999999999997E-2</v>
      </c>
      <c r="K37" s="64">
        <v>-5.1000000000000004E-3</v>
      </c>
      <c r="L37" s="66"/>
      <c r="N37" s="14"/>
      <c r="O37" s="4"/>
      <c r="P37" s="4"/>
    </row>
    <row r="38" spans="1:26" ht="18" customHeight="1" x14ac:dyDescent="0.2">
      <c r="A38" s="67" t="s">
        <v>63</v>
      </c>
      <c r="B38" s="165"/>
      <c r="C38" s="64">
        <v>5.0900000000000001E-2</v>
      </c>
      <c r="D38" s="65">
        <v>4.9099999999999998E-2</v>
      </c>
      <c r="E38" s="64"/>
      <c r="F38" s="82"/>
      <c r="G38" s="67" t="s">
        <v>38</v>
      </c>
      <c r="H38" s="79" t="s">
        <v>48</v>
      </c>
      <c r="I38" s="64">
        <v>3.4500000000000003E-2</v>
      </c>
      <c r="J38" s="80">
        <v>3.2800000000000003E-2</v>
      </c>
      <c r="K38" s="64">
        <v>-6.6E-3</v>
      </c>
      <c r="L38" s="66"/>
    </row>
    <row r="39" spans="1:26" ht="15.75" x14ac:dyDescent="0.25">
      <c r="A39" s="67" t="s">
        <v>64</v>
      </c>
      <c r="B39" s="165"/>
      <c r="C39" s="64">
        <v>5.1999999999999998E-2</v>
      </c>
      <c r="D39" s="65">
        <v>5.0200000000000002E-2</v>
      </c>
      <c r="E39" s="64"/>
      <c r="F39" s="82"/>
      <c r="G39" s="67" t="s">
        <v>40</v>
      </c>
      <c r="H39" s="79" t="s">
        <v>48</v>
      </c>
      <c r="I39" s="64">
        <v>3.4099999999999998E-2</v>
      </c>
      <c r="J39" s="80">
        <v>3.2300000000000002E-2</v>
      </c>
      <c r="K39" s="64">
        <v>-7.1000000000000004E-3</v>
      </c>
      <c r="L39" s="66"/>
      <c r="N39" s="14"/>
      <c r="O39" s="4"/>
      <c r="P39" s="4"/>
    </row>
    <row r="40" spans="1:26" ht="15.75" x14ac:dyDescent="0.25">
      <c r="A40" s="83"/>
      <c r="E40" s="84"/>
      <c r="F40" s="85"/>
      <c r="G40" s="67" t="s">
        <v>51</v>
      </c>
      <c r="H40" s="79" t="s">
        <v>48</v>
      </c>
      <c r="I40" s="64">
        <v>3.39E-2</v>
      </c>
      <c r="J40" s="80">
        <v>3.2099999999999997E-2</v>
      </c>
      <c r="K40" s="64">
        <v>-7.3000000000000001E-3</v>
      </c>
      <c r="L40" s="66"/>
    </row>
    <row r="41" spans="1:26" ht="15.75" x14ac:dyDescent="0.25">
      <c r="F41" s="66"/>
      <c r="G41" s="67" t="s">
        <v>38</v>
      </c>
      <c r="H41" s="79" t="s">
        <v>25</v>
      </c>
      <c r="I41" s="64">
        <v>3.5900000000000001E-2</v>
      </c>
      <c r="J41" s="80">
        <v>3.4099999999999998E-2</v>
      </c>
      <c r="K41" s="64">
        <v>-4.1999999999999997E-3</v>
      </c>
      <c r="L41" s="66"/>
      <c r="N41" s="14"/>
      <c r="O41" s="4"/>
      <c r="P41" s="4"/>
      <c r="S41" s="15"/>
      <c r="T41" s="15"/>
      <c r="U41" s="15"/>
      <c r="V41" s="15"/>
      <c r="W41" s="15"/>
      <c r="X41" s="15"/>
      <c r="Y41" s="15"/>
      <c r="Z41" s="15"/>
    </row>
    <row r="42" spans="1:26" x14ac:dyDescent="0.25">
      <c r="A42" s="166" t="s">
        <v>121</v>
      </c>
      <c r="B42" s="167"/>
      <c r="C42" s="167"/>
      <c r="D42" s="167"/>
      <c r="E42" s="168"/>
      <c r="G42" s="67" t="s">
        <v>40</v>
      </c>
      <c r="H42" s="79" t="s">
        <v>25</v>
      </c>
      <c r="I42" s="64">
        <v>3.5099999999999999E-2</v>
      </c>
      <c r="J42" s="80">
        <v>3.3300000000000003E-2</v>
      </c>
      <c r="K42" s="64">
        <v>-5.0000000000000001E-3</v>
      </c>
      <c r="L42" s="86"/>
    </row>
    <row r="43" spans="1:26" ht="15.75" x14ac:dyDescent="0.25">
      <c r="A43" s="87"/>
      <c r="B43" s="169" t="s">
        <v>65</v>
      </c>
      <c r="C43" s="170"/>
      <c r="D43" s="170"/>
      <c r="E43" s="171"/>
      <c r="G43" s="67" t="s">
        <v>51</v>
      </c>
      <c r="H43" s="79" t="s">
        <v>25</v>
      </c>
      <c r="I43" s="64">
        <v>3.4500000000000003E-2</v>
      </c>
      <c r="J43" s="80">
        <v>3.27E-2</v>
      </c>
      <c r="K43" s="64">
        <v>-5.5999999999999999E-3</v>
      </c>
      <c r="L43" s="66"/>
      <c r="N43" s="14"/>
      <c r="O43" s="4"/>
      <c r="P43" s="4"/>
    </row>
    <row r="44" spans="1:26" x14ac:dyDescent="0.2">
      <c r="A44" s="88" t="s">
        <v>8</v>
      </c>
      <c r="B44" s="89" t="s">
        <v>26</v>
      </c>
      <c r="C44" s="90" t="s">
        <v>27</v>
      </c>
      <c r="D44" s="89" t="s">
        <v>28</v>
      </c>
      <c r="E44" s="91" t="s">
        <v>66</v>
      </c>
      <c r="F44" s="92"/>
      <c r="G44" s="67" t="s">
        <v>40</v>
      </c>
      <c r="H44" s="68" t="s">
        <v>53</v>
      </c>
      <c r="I44" s="64">
        <v>3.6400000000000002E-2</v>
      </c>
      <c r="J44" s="80">
        <v>3.4599999999999999E-2</v>
      </c>
      <c r="K44" s="64">
        <v>-3.7000000000000002E-3</v>
      </c>
      <c r="L44" s="66"/>
    </row>
    <row r="45" spans="1:26" ht="15.75" x14ac:dyDescent="0.25">
      <c r="A45" s="67" t="s">
        <v>38</v>
      </c>
      <c r="B45" s="73">
        <v>4.1200000000000001E-2</v>
      </c>
      <c r="C45" s="64">
        <v>4.1399999999999999E-2</v>
      </c>
      <c r="D45" s="73">
        <v>4.1500000000000002E-2</v>
      </c>
      <c r="E45" s="64">
        <v>4.1599999999999998E-2</v>
      </c>
      <c r="G45" s="67" t="s">
        <v>51</v>
      </c>
      <c r="H45" s="68" t="s">
        <v>26</v>
      </c>
      <c r="I45" s="64">
        <v>3.7499999999999999E-2</v>
      </c>
      <c r="J45" s="80">
        <v>3.5700000000000003E-2</v>
      </c>
      <c r="K45" s="64">
        <v>-3.7000000000000002E-3</v>
      </c>
      <c r="L45" s="66"/>
      <c r="N45" s="14"/>
      <c r="O45" s="4"/>
      <c r="P45" s="4"/>
    </row>
    <row r="46" spans="1:26" ht="27" x14ac:dyDescent="0.25">
      <c r="A46" s="67" t="s">
        <v>40</v>
      </c>
      <c r="B46" s="73" t="s">
        <v>92</v>
      </c>
      <c r="C46" s="64">
        <v>4.2099999999999999E-2</v>
      </c>
      <c r="D46" s="73">
        <v>4.2999999999999997E-2</v>
      </c>
      <c r="E46" s="64">
        <v>4.3499999999999997E-2</v>
      </c>
      <c r="F46" s="66"/>
      <c r="G46" s="74" t="s">
        <v>21</v>
      </c>
      <c r="H46" s="75" t="s">
        <v>43</v>
      </c>
      <c r="I46" s="76" t="s">
        <v>44</v>
      </c>
      <c r="J46" s="77" t="s">
        <v>45</v>
      </c>
      <c r="K46" s="78" t="s">
        <v>59</v>
      </c>
      <c r="L46" s="66"/>
      <c r="N46" s="4"/>
      <c r="O46" s="4"/>
      <c r="P46" s="4"/>
    </row>
    <row r="47" spans="1:26" x14ac:dyDescent="0.2">
      <c r="A47" s="67" t="s">
        <v>51</v>
      </c>
      <c r="B47" s="73" t="s">
        <v>92</v>
      </c>
      <c r="C47" s="64" t="s">
        <v>92</v>
      </c>
      <c r="D47" s="73">
        <v>4.3799999999999999E-2</v>
      </c>
      <c r="E47" s="64">
        <v>4.4900000000000002E-2</v>
      </c>
      <c r="F47" s="93"/>
      <c r="G47" s="67" t="s">
        <v>38</v>
      </c>
      <c r="H47" s="68" t="s">
        <v>60</v>
      </c>
      <c r="I47" s="64">
        <v>3.1699999999999999E-2</v>
      </c>
      <c r="J47" s="80">
        <v>2.9899999999999999E-2</v>
      </c>
      <c r="K47" s="64">
        <v>-1.17E-2</v>
      </c>
      <c r="L47" s="66"/>
    </row>
    <row r="48" spans="1:26" ht="15.75" customHeight="1" x14ac:dyDescent="0.25">
      <c r="A48" s="88" t="s">
        <v>8</v>
      </c>
      <c r="B48" s="94" t="s">
        <v>66</v>
      </c>
      <c r="C48" s="95" t="s">
        <v>67</v>
      </c>
      <c r="D48" s="94" t="s">
        <v>68</v>
      </c>
      <c r="E48" s="96" t="s">
        <v>69</v>
      </c>
      <c r="G48" s="67" t="s">
        <v>40</v>
      </c>
      <c r="H48" s="68" t="s">
        <v>60</v>
      </c>
      <c r="I48" s="64">
        <v>0.03</v>
      </c>
      <c r="J48" s="80">
        <v>2.8199999999999999E-2</v>
      </c>
      <c r="K48" s="64">
        <v>-1.34E-2</v>
      </c>
      <c r="L48" s="66"/>
      <c r="P48" s="4"/>
    </row>
    <row r="49" spans="1:16" ht="18" customHeight="1" x14ac:dyDescent="0.25">
      <c r="A49" s="67" t="s">
        <v>55</v>
      </c>
      <c r="B49" s="73">
        <v>4.5999999999999999E-2</v>
      </c>
      <c r="C49" s="64">
        <v>4.7199999999999999E-2</v>
      </c>
      <c r="D49" s="73">
        <v>4.7600000000000003E-2</v>
      </c>
      <c r="E49" s="64">
        <v>4.7899999999999998E-2</v>
      </c>
      <c r="G49" s="67" t="s">
        <v>51</v>
      </c>
      <c r="H49" s="68" t="s">
        <v>79</v>
      </c>
      <c r="I49" s="64">
        <v>2.7799999999999998E-2</v>
      </c>
      <c r="J49" s="80">
        <v>2.5999999999999999E-2</v>
      </c>
      <c r="K49" s="64">
        <v>-1.6799999999999999E-2</v>
      </c>
      <c r="L49" s="66"/>
    </row>
    <row r="50" spans="1:16" ht="18" customHeight="1" x14ac:dyDescent="0.25">
      <c r="A50" s="67" t="s">
        <v>63</v>
      </c>
      <c r="B50" s="73" t="s">
        <v>92</v>
      </c>
      <c r="C50" s="64">
        <v>4.82E-2</v>
      </c>
      <c r="D50" s="73">
        <v>4.9599999999999998E-2</v>
      </c>
      <c r="E50" s="64">
        <v>5.0299999999999997E-2</v>
      </c>
      <c r="G50" s="97" t="s">
        <v>40</v>
      </c>
      <c r="H50" s="98">
        <v>1.24E-2</v>
      </c>
      <c r="I50" s="98">
        <v>2.0000000000000001E-4</v>
      </c>
      <c r="J50" s="98">
        <v>1.26E-2</v>
      </c>
      <c r="K50" s="98">
        <v>3.2000000000000002E-3</v>
      </c>
      <c r="L50" s="66"/>
    </row>
    <row r="51" spans="1:16" ht="18" customHeight="1" x14ac:dyDescent="0.25">
      <c r="A51" s="67" t="s">
        <v>64</v>
      </c>
      <c r="B51" s="73" t="s">
        <v>92</v>
      </c>
      <c r="C51" s="64" t="s">
        <v>92</v>
      </c>
      <c r="D51" s="73" t="s">
        <v>92</v>
      </c>
      <c r="E51" s="64">
        <v>5.0999999999999997E-2</v>
      </c>
      <c r="F51" s="99"/>
      <c r="G51" s="97" t="s">
        <v>51</v>
      </c>
      <c r="H51" s="98">
        <v>1.55E-2</v>
      </c>
      <c r="I51" s="98">
        <v>2.0000000000000001E-4</v>
      </c>
      <c r="J51" s="98">
        <v>1.5800000000000002E-2</v>
      </c>
      <c r="K51" s="98">
        <v>3.2000000000000002E-3</v>
      </c>
      <c r="L51" s="66"/>
    </row>
    <row r="52" spans="1:16" ht="18" customHeight="1" x14ac:dyDescent="0.25">
      <c r="A52" s="100"/>
      <c r="B52" s="100"/>
      <c r="C52" s="100"/>
      <c r="D52" s="100"/>
      <c r="E52" s="100"/>
      <c r="F52" s="99"/>
      <c r="G52" s="100"/>
      <c r="H52" s="101"/>
      <c r="I52" s="102"/>
      <c r="J52" s="101"/>
      <c r="K52" s="101"/>
      <c r="L52" s="66"/>
    </row>
    <row r="53" spans="1:16" ht="18" customHeight="1" x14ac:dyDescent="0.25">
      <c r="A53" s="100"/>
      <c r="B53" s="100"/>
      <c r="C53" s="100"/>
      <c r="D53" s="100"/>
      <c r="E53" s="100"/>
      <c r="F53" s="99"/>
      <c r="G53" s="100"/>
      <c r="H53" s="101"/>
      <c r="I53" s="102"/>
      <c r="J53" s="101"/>
      <c r="K53" s="101"/>
      <c r="L53" s="66"/>
    </row>
    <row r="54" spans="1:16" ht="15" customHeight="1" x14ac:dyDescent="0.25">
      <c r="A54" s="161" t="s">
        <v>70</v>
      </c>
      <c r="B54" s="161"/>
      <c r="C54" s="161"/>
      <c r="D54" s="161"/>
      <c r="E54" s="161"/>
      <c r="F54" s="161"/>
      <c r="G54" s="161"/>
      <c r="H54" s="161"/>
      <c r="I54" s="161"/>
      <c r="J54" s="161"/>
      <c r="K54" s="172"/>
      <c r="L54" s="66"/>
      <c r="O54" s="4"/>
      <c r="P54" s="4"/>
    </row>
    <row r="55" spans="1:16" ht="15" customHeight="1" x14ac:dyDescent="0.25">
      <c r="A55" s="173" t="s">
        <v>105</v>
      </c>
      <c r="B55" s="173"/>
      <c r="C55" s="173"/>
      <c r="D55" s="173"/>
      <c r="E55" s="173"/>
      <c r="F55" s="103"/>
      <c r="G55" s="174" t="s">
        <v>106</v>
      </c>
      <c r="H55" s="173"/>
      <c r="I55" s="173"/>
      <c r="J55" s="173"/>
      <c r="K55" s="175"/>
      <c r="L55" s="66"/>
      <c r="O55" s="4"/>
      <c r="P55" s="4"/>
    </row>
    <row r="56" spans="1:16" ht="15" customHeight="1" x14ac:dyDescent="0.25">
      <c r="A56" s="104"/>
      <c r="B56" s="155" t="s">
        <v>72</v>
      </c>
      <c r="C56" s="156"/>
      <c r="D56" s="155" t="s">
        <v>87</v>
      </c>
      <c r="E56" s="157"/>
      <c r="F56" s="66"/>
      <c r="G56" s="105" t="s">
        <v>78</v>
      </c>
      <c r="H56" s="106" t="s">
        <v>21</v>
      </c>
      <c r="I56" s="107" t="s">
        <v>83</v>
      </c>
      <c r="J56" s="106" t="s">
        <v>82</v>
      </c>
      <c r="K56" s="107" t="s">
        <v>107</v>
      </c>
      <c r="L56" s="66"/>
      <c r="N56" s="4"/>
      <c r="O56" s="4"/>
      <c r="P56" s="4"/>
    </row>
    <row r="57" spans="1:16" ht="15" customHeight="1" x14ac:dyDescent="0.25">
      <c r="A57" s="108" t="s">
        <v>88</v>
      </c>
      <c r="B57" s="109" t="s">
        <v>89</v>
      </c>
      <c r="C57" s="110" t="s">
        <v>90</v>
      </c>
      <c r="D57" s="109" t="s">
        <v>89</v>
      </c>
      <c r="E57" s="110" t="s">
        <v>90</v>
      </c>
      <c r="F57" s="66"/>
      <c r="G57" s="111" t="s">
        <v>93</v>
      </c>
      <c r="H57" s="112" t="s">
        <v>94</v>
      </c>
      <c r="I57" s="113">
        <v>4.3499999999999997E-2</v>
      </c>
      <c r="J57" s="114">
        <v>1.4E-3</v>
      </c>
      <c r="K57" s="113">
        <v>4.48E-2</v>
      </c>
      <c r="L57" s="66"/>
      <c r="M57" s="16"/>
      <c r="O57" s="4"/>
      <c r="P57" s="4"/>
    </row>
    <row r="58" spans="1:16" ht="16.5" customHeight="1" x14ac:dyDescent="0.25">
      <c r="A58" s="115" t="s">
        <v>41</v>
      </c>
      <c r="B58" s="116">
        <v>2.3E-3</v>
      </c>
      <c r="C58" s="64" t="s">
        <v>92</v>
      </c>
      <c r="D58" s="116">
        <v>2.5999999999999999E-3</v>
      </c>
      <c r="E58" s="64" t="s">
        <v>92</v>
      </c>
      <c r="G58" s="117" t="s">
        <v>93</v>
      </c>
      <c r="H58" s="112" t="s">
        <v>95</v>
      </c>
      <c r="I58" s="113">
        <v>4.3499999999999997E-2</v>
      </c>
      <c r="J58" s="114">
        <v>1.5E-3</v>
      </c>
      <c r="K58" s="113">
        <v>4.4900000000000002E-2</v>
      </c>
      <c r="L58" s="66"/>
      <c r="N58" s="17"/>
      <c r="O58" s="18"/>
      <c r="P58" s="4"/>
    </row>
    <row r="59" spans="1:16" ht="16.5" customHeight="1" x14ac:dyDescent="0.25">
      <c r="A59" s="115" t="s">
        <v>42</v>
      </c>
      <c r="B59" s="116">
        <v>2.8999999999999998E-3</v>
      </c>
      <c r="C59" s="113">
        <v>2.3E-3</v>
      </c>
      <c r="D59" s="116">
        <v>3.5999999999999999E-3</v>
      </c>
      <c r="E59" s="113">
        <v>3.0000000000000001E-3</v>
      </c>
      <c r="F59" s="66" t="s">
        <v>77</v>
      </c>
      <c r="G59" s="117" t="s">
        <v>93</v>
      </c>
      <c r="H59" s="112" t="s">
        <v>96</v>
      </c>
      <c r="I59" s="113">
        <v>4.3499999999999997E-2</v>
      </c>
      <c r="J59" s="114">
        <v>1.8E-3</v>
      </c>
      <c r="K59" s="113">
        <v>4.5199999999999997E-2</v>
      </c>
      <c r="L59" s="66"/>
      <c r="N59" s="4"/>
      <c r="O59" s="4"/>
      <c r="P59" s="4"/>
    </row>
    <row r="60" spans="1:16" ht="16.5" customHeight="1" x14ac:dyDescent="0.25">
      <c r="A60" s="115" t="s">
        <v>9</v>
      </c>
      <c r="B60" s="116">
        <v>3.2000000000000002E-3</v>
      </c>
      <c r="C60" s="113">
        <v>2.3999999999999998E-3</v>
      </c>
      <c r="D60" s="116">
        <v>3.8E-3</v>
      </c>
      <c r="E60" s="113">
        <v>3.2000000000000002E-3</v>
      </c>
      <c r="F60" s="66"/>
      <c r="G60" s="117" t="s">
        <v>93</v>
      </c>
      <c r="H60" s="112" t="s">
        <v>97</v>
      </c>
      <c r="I60" s="113">
        <v>4.3499999999999997E-2</v>
      </c>
      <c r="J60" s="114">
        <v>1.9E-3</v>
      </c>
      <c r="K60" s="113">
        <v>4.53E-2</v>
      </c>
      <c r="L60" s="66"/>
      <c r="N60" s="4"/>
      <c r="O60" s="4"/>
      <c r="P60" s="4"/>
    </row>
    <row r="61" spans="1:16" ht="16.5" customHeight="1" x14ac:dyDescent="0.25">
      <c r="A61" s="115" t="s">
        <v>50</v>
      </c>
      <c r="B61" s="116">
        <v>3.5999999999999999E-3</v>
      </c>
      <c r="C61" s="113">
        <v>3.5000000000000001E-3</v>
      </c>
      <c r="D61" s="116">
        <v>4.1999999999999997E-3</v>
      </c>
      <c r="E61" s="113">
        <v>4.0000000000000001E-3</v>
      </c>
      <c r="F61" s="66"/>
      <c r="G61" s="117" t="s">
        <v>93</v>
      </c>
      <c r="H61" s="112" t="s">
        <v>98</v>
      </c>
      <c r="I61" s="113">
        <v>4.3499999999999997E-2</v>
      </c>
      <c r="J61" s="114">
        <v>2.2000000000000001E-3</v>
      </c>
      <c r="K61" s="113">
        <v>4.5600000000000002E-2</v>
      </c>
      <c r="L61" s="66"/>
      <c r="N61" s="4"/>
      <c r="O61" s="4"/>
      <c r="P61" s="4"/>
    </row>
    <row r="62" spans="1:16" ht="16.5" customHeight="1" x14ac:dyDescent="0.25">
      <c r="A62" s="115" t="s">
        <v>36</v>
      </c>
      <c r="B62" s="116">
        <v>4.1000000000000003E-3</v>
      </c>
      <c r="C62" s="113">
        <v>4.0000000000000001E-3</v>
      </c>
      <c r="D62" s="116">
        <v>4.7999999999999996E-3</v>
      </c>
      <c r="E62" s="113">
        <v>4.7000000000000002E-3</v>
      </c>
      <c r="F62" s="66"/>
      <c r="G62" s="117" t="s">
        <v>93</v>
      </c>
      <c r="H62" s="112" t="s">
        <v>99</v>
      </c>
      <c r="I62" s="113">
        <v>4.3499999999999997E-2</v>
      </c>
      <c r="J62" s="114">
        <v>2.3999999999999998E-3</v>
      </c>
      <c r="K62" s="113">
        <v>4.58E-2</v>
      </c>
      <c r="N62" s="4"/>
      <c r="O62" s="4"/>
      <c r="P62" s="4"/>
    </row>
    <row r="63" spans="1:16" ht="16.5" customHeight="1" x14ac:dyDescent="0.25">
      <c r="A63" s="115" t="s">
        <v>56</v>
      </c>
      <c r="B63" s="116">
        <v>4.4999999999999997E-3</v>
      </c>
      <c r="C63" s="113">
        <v>4.4000000000000003E-3</v>
      </c>
      <c r="D63" s="116">
        <v>5.1000000000000004E-3</v>
      </c>
      <c r="E63" s="113">
        <v>5.0000000000000001E-3</v>
      </c>
      <c r="F63" s="66"/>
      <c r="G63" s="117" t="s">
        <v>93</v>
      </c>
      <c r="H63" s="112" t="s">
        <v>108</v>
      </c>
      <c r="I63" s="113">
        <v>4.3499999999999997E-2</v>
      </c>
      <c r="J63" s="114">
        <v>3.8E-3</v>
      </c>
      <c r="K63" s="113">
        <v>4.7199999999999999E-2</v>
      </c>
      <c r="N63" s="4"/>
      <c r="O63" s="4"/>
      <c r="P63" s="4"/>
    </row>
    <row r="64" spans="1:16" ht="16.5" customHeight="1" x14ac:dyDescent="0.25">
      <c r="A64" s="115" t="s">
        <v>38</v>
      </c>
      <c r="B64" s="116">
        <v>4.5999999999999999E-3</v>
      </c>
      <c r="C64" s="113">
        <v>4.4999999999999997E-3</v>
      </c>
      <c r="D64" s="116">
        <v>5.3E-3</v>
      </c>
      <c r="E64" s="113">
        <v>5.1999999999999998E-3</v>
      </c>
      <c r="F64" s="66"/>
      <c r="G64" s="117" t="s">
        <v>93</v>
      </c>
      <c r="H64" s="112" t="s">
        <v>109</v>
      </c>
      <c r="I64" s="113">
        <v>4.3499999999999997E-2</v>
      </c>
      <c r="J64" s="114">
        <v>4.4999999999999997E-3</v>
      </c>
      <c r="K64" s="113">
        <v>4.7899999999999998E-2</v>
      </c>
      <c r="N64" s="4"/>
      <c r="O64" s="4"/>
      <c r="P64" s="4"/>
    </row>
    <row r="65" spans="1:16" ht="16.5" customHeight="1" x14ac:dyDescent="0.25">
      <c r="A65" s="118" t="s">
        <v>101</v>
      </c>
      <c r="B65" s="119" t="s">
        <v>80</v>
      </c>
      <c r="C65" s="120">
        <v>4.2639999999999997E-2</v>
      </c>
      <c r="D65" s="119" t="s">
        <v>102</v>
      </c>
      <c r="E65" s="120">
        <v>4.2520000000000002E-2</v>
      </c>
      <c r="F65" s="66"/>
      <c r="G65" s="117" t="s">
        <v>93</v>
      </c>
      <c r="H65" s="112" t="s">
        <v>110</v>
      </c>
      <c r="I65" s="113">
        <v>4.3499999999999997E-2</v>
      </c>
      <c r="J65" s="114">
        <v>4.7000000000000002E-3</v>
      </c>
      <c r="K65" s="113">
        <v>4.8099999999999997E-2</v>
      </c>
      <c r="N65" s="4"/>
      <c r="O65" s="4"/>
      <c r="P65" s="4"/>
    </row>
    <row r="66" spans="1:16" ht="16.5" customHeight="1" x14ac:dyDescent="0.25">
      <c r="A66" s="121" t="s">
        <v>81</v>
      </c>
      <c r="B66" s="122"/>
      <c r="C66" s="122"/>
      <c r="D66" s="122"/>
      <c r="E66" s="122"/>
      <c r="F66" s="66"/>
      <c r="G66" s="117" t="s">
        <v>93</v>
      </c>
      <c r="H66" s="112" t="s">
        <v>111</v>
      </c>
      <c r="I66" s="113">
        <v>4.3499999999999997E-2</v>
      </c>
      <c r="J66" s="114">
        <v>5.8999999999999999E-3</v>
      </c>
      <c r="K66" s="113">
        <v>4.9200000000000001E-2</v>
      </c>
      <c r="L66" s="123"/>
      <c r="N66" s="4"/>
      <c r="O66" s="4"/>
      <c r="P66" s="4"/>
    </row>
    <row r="67" spans="1:16" ht="16.5" customHeight="1" x14ac:dyDescent="0.25">
      <c r="A67" s="158" t="s">
        <v>112</v>
      </c>
      <c r="B67" s="159"/>
      <c r="C67" s="159"/>
      <c r="D67" s="159"/>
      <c r="E67" s="160"/>
      <c r="F67" s="66"/>
      <c r="G67" s="117" t="s">
        <v>93</v>
      </c>
      <c r="H67" s="112" t="s">
        <v>113</v>
      </c>
      <c r="I67" s="113">
        <v>4.3499999999999997E-2</v>
      </c>
      <c r="J67" s="114">
        <v>6.6E-3</v>
      </c>
      <c r="K67" s="113">
        <v>0.05</v>
      </c>
      <c r="L67" s="124"/>
      <c r="M67" s="19"/>
      <c r="N67" s="4"/>
      <c r="O67" s="4"/>
      <c r="P67" s="4"/>
    </row>
    <row r="68" spans="1:16" ht="15.75" x14ac:dyDescent="0.25">
      <c r="A68" s="125" t="s">
        <v>114</v>
      </c>
      <c r="B68" s="126"/>
      <c r="C68" s="107" t="s">
        <v>83</v>
      </c>
      <c r="D68" s="106" t="s">
        <v>82</v>
      </c>
      <c r="E68" s="107" t="s">
        <v>107</v>
      </c>
      <c r="G68" s="117" t="s">
        <v>93</v>
      </c>
      <c r="H68" s="112" t="s">
        <v>115</v>
      </c>
      <c r="I68" s="113">
        <v>4.3499999999999997E-2</v>
      </c>
      <c r="J68" s="114">
        <v>7.3000000000000001E-3</v>
      </c>
      <c r="K68" s="113">
        <v>5.0799999999999998E-2</v>
      </c>
      <c r="L68" s="86"/>
      <c r="M68" s="19"/>
      <c r="N68" s="4"/>
      <c r="O68" s="4"/>
      <c r="P68" s="4"/>
    </row>
    <row r="69" spans="1:16" ht="15.75" x14ac:dyDescent="0.25">
      <c r="A69" s="127" t="s">
        <v>91</v>
      </c>
      <c r="C69" s="128">
        <v>4.1849999999999998E-2</v>
      </c>
      <c r="D69" s="129">
        <v>3.14E-3</v>
      </c>
      <c r="E69" s="130">
        <v>4.4949999999999997E-2</v>
      </c>
      <c r="G69" s="117" t="s">
        <v>93</v>
      </c>
      <c r="H69" s="112" t="s">
        <v>116</v>
      </c>
      <c r="I69" s="113">
        <v>4.3499999999999997E-2</v>
      </c>
      <c r="J69" s="114">
        <v>7.6E-3</v>
      </c>
      <c r="K69" s="113">
        <v>5.11E-2</v>
      </c>
      <c r="M69" s="19"/>
      <c r="N69" s="4"/>
      <c r="O69" s="4"/>
      <c r="P69" s="4"/>
    </row>
    <row r="70" spans="1:16" ht="15.75" customHeight="1" x14ac:dyDescent="0.25">
      <c r="A70" s="131" t="s">
        <v>100</v>
      </c>
      <c r="B70" s="132"/>
      <c r="C70" s="132"/>
      <c r="D70" s="132"/>
      <c r="E70" s="132"/>
      <c r="F70" s="133"/>
      <c r="G70" s="117" t="s">
        <v>93</v>
      </c>
      <c r="H70" s="112" t="s">
        <v>117</v>
      </c>
      <c r="I70" s="113">
        <v>4.3499999999999997E-2</v>
      </c>
      <c r="J70" s="114">
        <v>7.9000000000000008E-3</v>
      </c>
      <c r="K70" s="113">
        <v>5.1299999999999998E-2</v>
      </c>
      <c r="M70" s="19"/>
      <c r="N70" s="4"/>
      <c r="O70" s="4"/>
      <c r="P70" s="4"/>
    </row>
    <row r="71" spans="1:16" ht="15.75" x14ac:dyDescent="0.25">
      <c r="A71" s="161" t="s">
        <v>71</v>
      </c>
      <c r="B71" s="161"/>
      <c r="C71" s="161"/>
      <c r="D71" s="161"/>
      <c r="E71" s="161"/>
      <c r="M71" s="19"/>
      <c r="N71" s="4"/>
      <c r="O71" s="4"/>
      <c r="P71" s="4"/>
    </row>
    <row r="72" spans="1:16" x14ac:dyDescent="0.25">
      <c r="A72" s="125" t="s">
        <v>21</v>
      </c>
      <c r="B72" s="126"/>
      <c r="C72" s="134" t="s">
        <v>73</v>
      </c>
      <c r="D72" s="135" t="s">
        <v>31</v>
      </c>
      <c r="E72" s="136" t="s">
        <v>74</v>
      </c>
      <c r="G72" s="131"/>
      <c r="H72" s="131"/>
      <c r="I72" s="131"/>
      <c r="J72" s="131"/>
      <c r="K72" s="131"/>
    </row>
    <row r="73" spans="1:16" ht="15.75" x14ac:dyDescent="0.25">
      <c r="A73" s="127" t="s">
        <v>75</v>
      </c>
      <c r="B73" s="127"/>
      <c r="C73" s="221">
        <v>4.4600000000000001E-2</v>
      </c>
      <c r="D73" s="137">
        <v>4.2799999999999998E-2</v>
      </c>
      <c r="E73" s="138">
        <v>4.4600000000000001E-2</v>
      </c>
      <c r="G73" s="131"/>
      <c r="H73" s="132"/>
      <c r="I73" s="132"/>
      <c r="J73" s="132"/>
      <c r="K73" s="132"/>
    </row>
    <row r="74" spans="1:16" ht="15.75" x14ac:dyDescent="0.25">
      <c r="A74" s="139" t="s">
        <v>76</v>
      </c>
      <c r="B74" s="140"/>
      <c r="C74" s="221">
        <v>4.5900000000000003E-2</v>
      </c>
      <c r="D74" s="73">
        <v>4.41E-2</v>
      </c>
      <c r="E74" s="141">
        <v>4.58E-2</v>
      </c>
      <c r="G74" s="131"/>
      <c r="H74" s="132"/>
      <c r="I74" s="132"/>
      <c r="J74" s="132"/>
      <c r="K74" s="132"/>
      <c r="M74" s="20"/>
    </row>
    <row r="75" spans="1:16" x14ac:dyDescent="0.25">
      <c r="A75" s="142" t="s">
        <v>85</v>
      </c>
      <c r="B75" s="66"/>
      <c r="C75" s="143"/>
      <c r="D75" s="66"/>
      <c r="G75" s="132"/>
      <c r="H75" s="132"/>
      <c r="I75" s="132"/>
      <c r="J75" s="132"/>
      <c r="K75" s="132"/>
    </row>
    <row r="76" spans="1:16" x14ac:dyDescent="0.25">
      <c r="C76" s="39"/>
    </row>
    <row r="77" spans="1:16" ht="8.25" customHeight="1" x14ac:dyDescent="0.25">
      <c r="C77" s="39"/>
    </row>
    <row r="78" spans="1:16" x14ac:dyDescent="0.25">
      <c r="C78" s="39"/>
    </row>
    <row r="79" spans="1:16" x14ac:dyDescent="0.25">
      <c r="C79" s="39"/>
    </row>
    <row r="80" spans="1:16" ht="15" hidden="1" customHeight="1" x14ac:dyDescent="0.25">
      <c r="A80" s="28"/>
      <c r="M80" s="11"/>
    </row>
    <row r="81" spans="4:4" ht="15" hidden="1" customHeight="1" x14ac:dyDescent="0.25"/>
    <row r="82" spans="4:4" ht="15" hidden="1" customHeight="1" x14ac:dyDescent="0.25"/>
    <row r="83" spans="4:4" ht="15" hidden="1" customHeight="1" x14ac:dyDescent="0.25"/>
    <row r="84" spans="4:4" ht="15" hidden="1" customHeight="1" x14ac:dyDescent="0.25"/>
    <row r="85" spans="4:4" ht="15" hidden="1" customHeight="1" x14ac:dyDescent="0.25"/>
    <row r="86" spans="4:4" ht="15" hidden="1" customHeight="1" x14ac:dyDescent="0.25"/>
    <row r="87" spans="4:4" ht="15" hidden="1" customHeight="1" x14ac:dyDescent="0.25"/>
    <row r="88" spans="4:4" ht="15" hidden="1" customHeight="1" x14ac:dyDescent="0.25"/>
    <row r="89" spans="4:4" ht="15" hidden="1" customHeight="1" x14ac:dyDescent="0.25"/>
    <row r="90" spans="4:4" ht="15" hidden="1" customHeight="1" x14ac:dyDescent="0.25"/>
    <row r="91" spans="4:4" ht="15" hidden="1" customHeight="1" x14ac:dyDescent="0.25"/>
    <row r="92" spans="4:4" ht="15" hidden="1" customHeight="1" x14ac:dyDescent="0.25"/>
    <row r="93" spans="4:4" ht="15" hidden="1" customHeight="1" x14ac:dyDescent="0.25">
      <c r="D93" s="144"/>
    </row>
    <row r="94" spans="4:4" ht="15" hidden="1" customHeight="1" x14ac:dyDescent="0.25">
      <c r="D94" s="144"/>
    </row>
    <row r="95" spans="4:4" ht="15" hidden="1" customHeight="1" x14ac:dyDescent="0.25"/>
    <row r="96" spans="4:4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spans="11:11" ht="15" hidden="1" customHeight="1" x14ac:dyDescent="0.25"/>
    <row r="114" spans="11:11" ht="15" hidden="1" customHeight="1" x14ac:dyDescent="0.25">
      <c r="K114" s="14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SubsidyCalculator</vt:lpstr>
      <vt:lpstr>DailyRateSheet</vt:lpstr>
      <vt:lpstr>Adv_tbl</vt:lpstr>
      <vt:lpstr>DailyRateSheet!Adv_term</vt:lpstr>
      <vt:lpstr>Adv_term</vt:lpstr>
      <vt:lpstr>DailyRateSheet!sheet001</vt:lpstr>
      <vt:lpstr>Terms_lst</vt:lpstr>
    </vt:vector>
  </TitlesOfParts>
  <Company>FHLBC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Cornejo, Rene</dc:creator>
  <cp:lastModifiedBy>Nick, Jessica</cp:lastModifiedBy>
  <cp:lastPrinted>2022-09-01T14:26:25Z</cp:lastPrinted>
  <dcterms:created xsi:type="dcterms:W3CDTF">2019-12-21T00:44:18Z</dcterms:created>
  <dcterms:modified xsi:type="dcterms:W3CDTF">2025-03-11T13:19:29Z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{67F7D5F2-D8B0-4E64-939C-11AF369FDAFB}</vt:lpwstr>
  </property>
</Properties>
</file>