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\\fhlbc.loc\shares\HomeP\HKennedy\Desktop\"/>
    </mc:Choice>
  </mc:AlternateContent>
  <xr:revisionPtr revIDLastSave="0" documentId="13_ncr:1_{3C63DF76-BDBD-47F7-B026-5472AB23D569}" xr6:coauthVersionLast="47" xr6:coauthVersionMax="47" xr10:uidLastSave="{00000000-0000-0000-0000-000000000000}"/>
  <workbookProtection workbookAlgorithmName="SHA-512" workbookHashValue="JcnUrCOrb6up0D4Fgrqqsgj38grZ2sZAO8fHV4WplTHhh0Q9NGoWB4pr/ZrsPmWjmu/npNcd71FFJRS51MAIaQ==" workbookSaltValue="nGhRKohlI6FKWewZdqPl2A==" workbookSpinCount="100000" lockStructure="1"/>
  <bookViews>
    <workbookView xWindow="28680" yWindow="-120" windowWidth="29040" windowHeight="15840" xr2:uid="{00000000-000D-0000-FFFF-FFFF00000000}"/>
  </bookViews>
  <sheets>
    <sheet name="SubsidyCalculator" sheetId="1" r:id="rId1"/>
    <sheet name="DailyRateSheet" sheetId="2" r:id="rId2"/>
  </sheets>
  <definedNames>
    <definedName name="Adv_tbl">DailyRateSheet!$A$21:$B$36</definedName>
    <definedName name="Adv_term" localSheetId="1">SubsidyCalculator!$C$24</definedName>
    <definedName name="Adv_term">SubsidyCalculator!$C$24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heet001" localSheetId="1">DailyRateSheet!$A$1:$Z$114</definedName>
    <definedName name="Terms_lst">DailyRateSheet!$A$24:$A$36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F24" i="1" l="1"/>
  <c r="F21" i="1"/>
  <c r="C21" i="1" l="1"/>
  <c r="D21" i="1"/>
  <c r="C26" i="1" l="1"/>
  <c r="C27" i="1" s="1"/>
  <c r="C29" i="1" s="1"/>
  <c r="D23" i="1" l="1"/>
  <c r="C31" i="1"/>
  <c r="D31" i="1" s="1"/>
  <c r="D2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" type="4" refreshedVersion="8" saveData="1">
    <webPr sourceData="1" parsePre="1" consecutive="1" xl2000="1" url="https://www.fhlbc.com/docs/default-source/daily-rates/daily_files/sheet001.html"/>
  </connection>
</connections>
</file>

<file path=xl/sharedStrings.xml><?xml version="1.0" encoding="utf-8"?>
<sst xmlns="http://schemas.openxmlformats.org/spreadsheetml/2006/main" count="248" uniqueCount="133">
  <si>
    <t>Use this tool to estimate the amount of Community Small Business Advance subsidy that the small business</t>
  </si>
  <si>
    <t>Community Advance rate will affect the amount of subsidy used. Simply input the amount of the loan you plan</t>
  </si>
  <si>
    <t>to make and select a term. If rates are not current, please follow the instructions to refresh them.</t>
  </si>
  <si>
    <t xml:space="preserve">Community Small Business Advance subsidy has been committed. </t>
  </si>
  <si>
    <t>If you have questions about the calculator or the Community Small Business Advance program, please call</t>
  </si>
  <si>
    <t>Community Investment at (312) 565-5824, the Member Transaction Desk (MTD) at 1-855-345-2244 (option 1)</t>
  </si>
  <si>
    <t>or contact your sales director.</t>
  </si>
  <si>
    <t>Date of Rate Sheet</t>
  </si>
  <si>
    <t>Starting Member Subsidy Allocation</t>
  </si>
  <si>
    <t>Call MTD if you have already used part of the subsidy</t>
  </si>
  <si>
    <t>Amount of Advance</t>
  </si>
  <si>
    <t>Term</t>
  </si>
  <si>
    <t xml:space="preserve"> 1 year </t>
  </si>
  <si>
    <t>Select term in years (1-10) from dropdown menu</t>
  </si>
  <si>
    <t>Community Advance Rate</t>
  </si>
  <si>
    <t>Rate Subsidy</t>
  </si>
  <si>
    <t>Final Advance Rate</t>
  </si>
  <si>
    <t>Subsidy Usage</t>
  </si>
  <si>
    <t>Remaining Member Subsidy after advance</t>
  </si>
  <si>
    <t>Rate Indications</t>
  </si>
  <si>
    <t xml:space="preserve"> To take down an advance, login to eBanking or contact the Member Transaction Desk : </t>
  </si>
  <si>
    <t>855-345-2244, Option 1</t>
  </si>
  <si>
    <t xml:space="preserve"> Today's Headlines </t>
  </si>
  <si>
    <t xml:space="preserve"> Market Rates </t>
  </si>
  <si>
    <t xml:space="preserve"> Term </t>
  </si>
  <si>
    <t xml:space="preserve"> Treasury </t>
  </si>
  <si>
    <t xml:space="preserve"> Swaps </t>
  </si>
  <si>
    <t xml:space="preserve"> Fixed Rate Advances </t>
  </si>
  <si>
    <t>2 years</t>
  </si>
  <si>
    <t>5 years</t>
  </si>
  <si>
    <t>7 years</t>
  </si>
  <si>
    <t>10 years</t>
  </si>
  <si>
    <t>Community Advances</t>
  </si>
  <si>
    <t>Regular Advances</t>
  </si>
  <si>
    <t>All-in After Dividend*</t>
  </si>
  <si>
    <t>Forward-Starting</t>
  </si>
  <si>
    <t xml:space="preserve"> 1 week </t>
  </si>
  <si>
    <t>Advances settle one year forward from today and then have stated term to maturity</t>
  </si>
  <si>
    <t xml:space="preserve"> 2 weeks </t>
  </si>
  <si>
    <t xml:space="preserve"> 3 years </t>
  </si>
  <si>
    <t xml:space="preserve"> 3 weeks </t>
  </si>
  <si>
    <t xml:space="preserve"> 5 years </t>
  </si>
  <si>
    <t xml:space="preserve"> 1 month </t>
  </si>
  <si>
    <t xml:space="preserve"> 7 years </t>
  </si>
  <si>
    <t xml:space="preserve"> 3 months </t>
  </si>
  <si>
    <t xml:space="preserve"> 6 months </t>
  </si>
  <si>
    <t xml:space="preserve"> Lockout </t>
  </si>
  <si>
    <t xml:space="preserve"> Bermudan </t>
  </si>
  <si>
    <t xml:space="preserve"> All-in After Dividend* </t>
  </si>
  <si>
    <t xml:space="preserve"> Option Cost </t>
  </si>
  <si>
    <t xml:space="preserve"> 9 months </t>
  </si>
  <si>
    <t>1 year</t>
  </si>
  <si>
    <t xml:space="preserve"> 1.5 years </t>
  </si>
  <si>
    <t xml:space="preserve"> 2 years </t>
  </si>
  <si>
    <t xml:space="preserve"> 10 years </t>
  </si>
  <si>
    <t xml:space="preserve"> 2.5 years </t>
  </si>
  <si>
    <t>3 years</t>
  </si>
  <si>
    <t xml:space="preserve"> 3.5 years </t>
  </si>
  <si>
    <t xml:space="preserve"> 15 years </t>
  </si>
  <si>
    <t xml:space="preserve"> 4 years </t>
  </si>
  <si>
    <t xml:space="preserve"> 4.5 years </t>
  </si>
  <si>
    <t xml:space="preserve"> European </t>
  </si>
  <si>
    <t xml:space="preserve"> Option Value </t>
  </si>
  <si>
    <t>6 months</t>
  </si>
  <si>
    <t xml:space="preserve"> 6 years </t>
  </si>
  <si>
    <t>Call for availability</t>
  </si>
  <si>
    <t xml:space="preserve"> 20 years </t>
  </si>
  <si>
    <t xml:space="preserve"> 30 years </t>
  </si>
  <si>
    <t>Amortization Term</t>
  </si>
  <si>
    <t>15 years</t>
  </si>
  <si>
    <t>20 years</t>
  </si>
  <si>
    <t>25 years</t>
  </si>
  <si>
    <t>30 years</t>
  </si>
  <si>
    <t xml:space="preserve"> Floating Rate Advances </t>
  </si>
  <si>
    <t xml:space="preserve"> Overnight Advances </t>
  </si>
  <si>
    <t>Non-Prepayable</t>
  </si>
  <si>
    <t xml:space="preserve"> Minimum </t>
  </si>
  <si>
    <t xml:space="preserve"> Today </t>
  </si>
  <si>
    <t xml:space="preserve"> Prior Day </t>
  </si>
  <si>
    <t>1 Day</t>
  </si>
  <si>
    <t>No minimum</t>
  </si>
  <si>
    <t>Open Line (Daily Rate Set)#</t>
  </si>
  <si>
    <t xml:space="preserve"> </t>
  </si>
  <si>
    <t xml:space="preserve"> Index / Rate Indic. </t>
  </si>
  <si>
    <t>3 months</t>
  </si>
  <si>
    <t>4 week</t>
  </si>
  <si>
    <t xml:space="preserve"> ^Prepayable at par with 1 day notice. **Please call for terms between 5 years and 10 years, or for 26 week index. </t>
  </si>
  <si>
    <t xml:space="preserve"> Spread </t>
  </si>
  <si>
    <t xml:space="preserve"> Prior Index </t>
  </si>
  <si>
    <t>DID (yesterday)</t>
  </si>
  <si>
    <t>#Rate set at and available until 3:00 pm; Late Day Advances may be available until 4:30 pm by calling 855-345-2244, Option 1.</t>
  </si>
  <si>
    <t>2 year</t>
  </si>
  <si>
    <t>Prepayable (on reset dates)^</t>
  </si>
  <si>
    <t xml:space="preserve"> Term** </t>
  </si>
  <si>
    <t xml:space="preserve"> Spread to 4WK </t>
  </si>
  <si>
    <t xml:space="preserve"> Spread to 13WK </t>
  </si>
  <si>
    <t>&lt;= 3 Months</t>
  </si>
  <si>
    <t>n/a</t>
  </si>
  <si>
    <t>SOFR</t>
  </si>
  <si>
    <t>3 Months</t>
  </si>
  <si>
    <t>6 Months</t>
  </si>
  <si>
    <t>9 Months</t>
  </si>
  <si>
    <t>1 Year</t>
  </si>
  <si>
    <t>18 Months</t>
  </si>
  <si>
    <t>2 Years</t>
  </si>
  <si>
    <t xml:space="preserve"> ^Prepayable same day before 3:00PM. **Please call for additional terms not listed above. </t>
  </si>
  <si>
    <t>Prior Index</t>
  </si>
  <si>
    <t>13 week</t>
  </si>
  <si>
    <t xml:space="preserve"> FHLBC Deposit Rates^ </t>
  </si>
  <si>
    <t>^Call for term deposit rates.</t>
  </si>
  <si>
    <t xml:space="preserve"> Discount Note Floater Advances </t>
  </si>
  <si>
    <t xml:space="preserve"> SOFR Index Floater Advances </t>
  </si>
  <si>
    <t xml:space="preserve"> Prior Day Rate </t>
  </si>
  <si>
    <t>3 Years</t>
  </si>
  <si>
    <t>4 Years</t>
  </si>
  <si>
    <t>5 Years</t>
  </si>
  <si>
    <t>6 Years</t>
  </si>
  <si>
    <t xml:space="preserve"> Overnight Discount Note Floater** </t>
  </si>
  <si>
    <t>7 Years</t>
  </si>
  <si>
    <t xml:space="preserve"> Term^ </t>
  </si>
  <si>
    <t>8 Years</t>
  </si>
  <si>
    <t>9 Years</t>
  </si>
  <si>
    <t>10 Years</t>
  </si>
  <si>
    <t>Community Small Business Advance
Subsidy Calculator</t>
  </si>
  <si>
    <t xml:space="preserve"> Fixed Rate Callable Advances (Member-Owned Embedded Option) </t>
  </si>
  <si>
    <t xml:space="preserve"> Fixed Rate Putable Advances (Bank-Owned Embedded Option) </t>
  </si>
  <si>
    <t xml:space="preserve"> Fixed Rate Amortizing Advances </t>
  </si>
  <si>
    <t>Each member has the opportunity to use up to $500,000 of the Community Small Business Advance subsidy</t>
  </si>
  <si>
    <r>
      <t xml:space="preserve">in </t>
    </r>
    <r>
      <rPr>
        <b/>
        <sz val="12"/>
        <color rgb="FF18244F"/>
        <rFont val="Verdana"/>
        <family val="2"/>
      </rPr>
      <t>2024</t>
    </r>
    <r>
      <rPr>
        <sz val="12"/>
        <color rgb="FF18244F"/>
        <rFont val="Verdana"/>
        <family val="2"/>
      </rPr>
      <t xml:space="preserve">. The subsidy is available on a first-come, first-served basis until the entire </t>
    </r>
    <r>
      <rPr>
        <b/>
        <sz val="12"/>
        <color rgb="FF18244F"/>
        <rFont val="Verdana"/>
        <family val="2"/>
      </rPr>
      <t xml:space="preserve">2024 </t>
    </r>
    <r>
      <rPr>
        <sz val="12"/>
        <color rgb="FF18244F"/>
        <rFont val="Verdana"/>
        <family val="2"/>
      </rPr>
      <t xml:space="preserve">$10 million in </t>
    </r>
  </si>
  <si>
    <t>Disclaimer: This calculator only provides an estimate of the subsidy for informational purposes. The actual subsidy and eligibility criteria will be determined at the time of application.</t>
  </si>
  <si>
    <t>© FHLBank Chicago 2024</t>
  </si>
  <si>
    <t xml:space="preserve">loan you are planning to fund will use. The amount of the advance, the term of the advance and the current </t>
  </si>
  <si>
    <t xml:space="preserve">Advance Discount Specials (until June 30, 2024): 5 bps discount on qualifying fixed rate fixed term advances, callable fixed rate, and amortizers. Visit our Solutions page on fhlbc.com for Terms and Conditions.  
Early bird discounts, all before 10:00 a.m.: (1) Available on A120 (&lt;= 27 days) advances, additional volume discounts may be available; (2) 1-month (no minimum at 5.45%) and 3-month (no minimum at 5.47%) A121 advances. To execute, please call the Member Transaction Desk before 10:00 a.m.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</si>
</sst>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m/d/yy\ h:mm\ AM/PM;@"/>
    <numFmt numFmtId="166" formatCode="_(* #,##0_);_(* \(#,##0\);_(* &quot;-&quot;??_);_(@_)"/>
    <numFmt numFmtId="167" formatCode="0.0000%"/>
    <numFmt numFmtId="168" formatCode="0.00000%"/>
    <numFmt numFmtId="169" formatCode="0.000%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92D050"/>
      <name val="Symbol"/>
      <family val="1"/>
      <charset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theme="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rgb="FF004165"/>
      <name val="Arial"/>
      <family val="2"/>
    </font>
    <font>
      <sz val="11"/>
      <name val="Calibri Light"/>
      <family val="1"/>
      <scheme val="major"/>
    </font>
    <font>
      <sz val="10"/>
      <name val="Calibri Light"/>
      <family val="1"/>
      <scheme val="major"/>
    </font>
    <font>
      <sz val="10"/>
      <color indexed="10"/>
      <name val="Arial"/>
      <family val="2"/>
    </font>
    <font>
      <sz val="8"/>
      <color theme="3"/>
      <name val="Arial"/>
      <family val="2"/>
    </font>
    <font>
      <sz val="12"/>
      <color theme="1"/>
      <name val="Arial"/>
      <family val="2"/>
    </font>
    <font>
      <b/>
      <sz val="16"/>
      <color rgb="FF231F20"/>
      <name val="Verdana"/>
      <family val="2"/>
    </font>
    <font>
      <sz val="10"/>
      <color rgb="FF231F20"/>
      <name val="Verdana"/>
      <family val="2"/>
    </font>
    <font>
      <b/>
      <u/>
      <sz val="16"/>
      <color rgb="FF231F20"/>
      <name val="Verdana"/>
      <family val="2"/>
    </font>
    <font>
      <b/>
      <sz val="14"/>
      <color rgb="FF231F20"/>
      <name val="Verdana"/>
      <family val="2"/>
    </font>
    <font>
      <b/>
      <sz val="22"/>
      <color rgb="FF231F20"/>
      <name val="Verdana"/>
      <family val="2"/>
    </font>
    <font>
      <u/>
      <sz val="24"/>
      <color rgb="FF231F20"/>
      <name val="Verdana"/>
      <family val="2"/>
    </font>
    <font>
      <b/>
      <sz val="12"/>
      <color rgb="FF231F20"/>
      <name val="Verdana"/>
      <family val="2"/>
    </font>
    <font>
      <b/>
      <sz val="10"/>
      <color rgb="FF231F20"/>
      <name val="Verdana"/>
      <family val="2"/>
    </font>
    <font>
      <sz val="12"/>
      <color rgb="FF231F20"/>
      <name val="Verdana"/>
      <family val="2"/>
    </font>
    <font>
      <i/>
      <sz val="12"/>
      <color rgb="FF231F20"/>
      <name val="Verdana"/>
      <family val="2"/>
    </font>
    <font>
      <sz val="10"/>
      <color rgb="FF231F20"/>
      <name val="Arial"/>
      <family val="2"/>
    </font>
    <font>
      <b/>
      <sz val="12"/>
      <color rgb="FF231F20"/>
      <name val="Arial Black"/>
      <family val="2"/>
    </font>
    <font>
      <i/>
      <sz val="12"/>
      <color rgb="FF231F20"/>
      <name val="Times New Roman"/>
      <family val="1"/>
    </font>
    <font>
      <b/>
      <sz val="10"/>
      <color rgb="FF231F20"/>
      <name val="Arial"/>
      <family val="2"/>
    </font>
    <font>
      <sz val="9"/>
      <name val="Verdana"/>
      <family val="2"/>
    </font>
    <font>
      <sz val="12"/>
      <color rgb="FF18244F"/>
      <name val="Verdana"/>
      <family val="2"/>
    </font>
    <font>
      <sz val="12"/>
      <name val="Verdana"/>
      <family val="2"/>
    </font>
    <font>
      <sz val="11"/>
      <color rgb="FF18244F"/>
      <name val="Verdana"/>
      <family val="2"/>
    </font>
    <font>
      <i/>
      <sz val="12"/>
      <name val="Verdana"/>
      <family val="2"/>
    </font>
    <font>
      <i/>
      <sz val="10"/>
      <color rgb="FF18244F"/>
      <name val="Verdana"/>
      <family val="2"/>
    </font>
    <font>
      <sz val="10"/>
      <name val="Verdana"/>
      <family val="2"/>
    </font>
    <font>
      <sz val="11"/>
      <color rgb="FF18244F"/>
      <name val="Arial"/>
      <family val="2"/>
    </font>
    <font>
      <b/>
      <sz val="11"/>
      <color rgb="FF18244F"/>
      <name val="Verdana"/>
      <family val="2"/>
    </font>
    <font>
      <sz val="9.5"/>
      <color rgb="FF18244F"/>
      <name val="Verdana"/>
      <family val="2"/>
    </font>
    <font>
      <sz val="10"/>
      <color rgb="FF18244F"/>
      <name val="Arial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2"/>
      <color indexed="9"/>
      <name val="Verdana"/>
      <family val="2"/>
    </font>
    <font>
      <sz val="11"/>
      <color indexed="10"/>
      <name val="Verdana"/>
      <family val="2"/>
    </font>
    <font>
      <i/>
      <sz val="10"/>
      <color theme="3"/>
      <name val="Verdana"/>
      <family val="2"/>
    </font>
    <font>
      <sz val="11"/>
      <color theme="1"/>
      <name val="Verdana"/>
      <family val="2"/>
    </font>
    <font>
      <sz val="10.5"/>
      <color theme="1"/>
      <name val="Verdana"/>
      <family val="2"/>
    </font>
    <font>
      <i/>
      <sz val="12"/>
      <color theme="1"/>
      <name val="Verdana"/>
      <family val="2"/>
    </font>
    <font>
      <sz val="11"/>
      <color theme="4" tint="-0.499984740745262"/>
      <name val="Verdana"/>
      <family val="2"/>
    </font>
    <font>
      <sz val="7"/>
      <color theme="3"/>
      <name val="Verdana"/>
      <family val="2"/>
    </font>
    <font>
      <sz val="8"/>
      <color theme="3"/>
      <name val="Verdana"/>
      <family val="2"/>
    </font>
    <font>
      <sz val="11"/>
      <name val="Verdana"/>
      <family val="2"/>
    </font>
    <font>
      <sz val="12"/>
      <color indexed="8"/>
      <name val="Verdana"/>
      <family val="2"/>
    </font>
    <font>
      <sz val="12"/>
      <color rgb="FF004165"/>
      <name val="Verdana"/>
      <family val="2"/>
    </font>
    <font>
      <i/>
      <u/>
      <sz val="11"/>
      <color theme="10"/>
      <name val="Verdana"/>
      <family val="2"/>
    </font>
    <font>
      <sz val="24"/>
      <color theme="0"/>
      <name val="Verdana"/>
      <family val="2"/>
    </font>
    <font>
      <b/>
      <sz val="12"/>
      <color rgb="FF18244F"/>
      <name val="Verdana"/>
      <family val="2"/>
    </font>
    <font>
      <i/>
      <sz val="11"/>
      <color rgb="FF18244F"/>
      <name val="Verdana"/>
      <family val="2"/>
    </font>
    <font>
      <b/>
      <i/>
      <sz val="11"/>
      <color rgb="FF18244F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C358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18244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004165"/>
      </left>
      <right/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 style="thin">
        <color rgb="FF004165"/>
      </bottom>
      <diagonal/>
    </border>
    <border>
      <left/>
      <right style="thin">
        <color rgb="FF004165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rgb="FF004165"/>
      </bottom>
      <diagonal/>
    </border>
    <border>
      <left style="thin">
        <color rgb="FF004165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rgb="FF004165"/>
      </right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/>
      <diagonal/>
    </border>
    <border>
      <left style="thin">
        <color theme="3"/>
      </left>
      <right/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/>
      <bottom style="thin">
        <color rgb="FF004165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rgb="FF004165"/>
      </bottom>
      <diagonal/>
    </border>
    <border>
      <left style="thin">
        <color theme="3"/>
      </left>
      <right style="thin">
        <color rgb="FF004165"/>
      </right>
      <top style="thin">
        <color indexed="64"/>
      </top>
      <bottom style="thin">
        <color rgb="FF004165"/>
      </bottom>
      <diagonal/>
    </border>
    <border>
      <left style="thin">
        <color indexed="64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indexed="64"/>
      </right>
      <top style="thin">
        <color rgb="FF004165"/>
      </top>
      <bottom style="thin">
        <color rgb="FF004165"/>
      </bottom>
      <diagonal/>
    </border>
    <border>
      <left style="thin">
        <color rgb="FF004165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rgb="FF004165"/>
      </bottom>
      <diagonal/>
    </border>
    <border>
      <left/>
      <right/>
      <top style="thin">
        <color theme="3"/>
      </top>
      <bottom style="thin">
        <color rgb="FF004165"/>
      </bottom>
      <diagonal/>
    </border>
    <border>
      <left/>
      <right style="thin">
        <color theme="3"/>
      </right>
      <top style="thin">
        <color theme="3"/>
      </top>
      <bottom style="thin">
        <color rgb="FF004165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/>
      </left>
      <right style="thin">
        <color rgb="FF004165"/>
      </right>
      <top/>
      <bottom style="thin">
        <color rgb="FF004165"/>
      </bottom>
      <diagonal/>
    </border>
    <border>
      <left style="thin">
        <color theme="0" tint="-0.14996795556505021"/>
      </left>
      <right/>
      <top style="thin">
        <color rgb="FF004165"/>
      </top>
      <bottom style="thin">
        <color rgb="FF004165"/>
      </bottom>
      <diagonal/>
    </border>
    <border>
      <left/>
      <right style="thin">
        <color theme="0" tint="-0.14996795556505021"/>
      </right>
      <top style="thin">
        <color rgb="FF004165"/>
      </top>
      <bottom style="thin">
        <color rgb="FF004165"/>
      </bottom>
      <diagonal/>
    </border>
    <border>
      <left style="thin">
        <color theme="3" tint="-0.249977111117893"/>
      </left>
      <right/>
      <top style="thin">
        <color rgb="FF004165"/>
      </top>
      <bottom style="thin">
        <color rgb="FF004165"/>
      </bottom>
      <diagonal/>
    </border>
    <border>
      <left/>
      <right style="thin">
        <color theme="3" tint="-0.249977111117893"/>
      </right>
      <top style="thin">
        <color rgb="FF004165"/>
      </top>
      <bottom style="thin">
        <color rgb="FF00416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247">
    <xf numFmtId="0" fontId="0" fillId="0" borderId="0" xfId="0"/>
    <xf numFmtId="0" fontId="5" fillId="0" borderId="0" xfId="0" applyFont="1" applyBorder="1" applyProtection="1"/>
    <xf numFmtId="0" fontId="4" fillId="5" borderId="0" xfId="4" applyFill="1"/>
    <xf numFmtId="0" fontId="8" fillId="5" borderId="0" xfId="4" applyFont="1" applyFill="1" applyBorder="1"/>
    <xf numFmtId="0" fontId="9" fillId="5" borderId="0" xfId="4" applyFont="1" applyFill="1" applyBorder="1"/>
    <xf numFmtId="43" fontId="6" fillId="5" borderId="0" xfId="4" applyNumberFormat="1" applyFont="1" applyFill="1" applyBorder="1" applyAlignment="1">
      <alignment horizontal="center"/>
    </xf>
    <xf numFmtId="0" fontId="4" fillId="5" borderId="0" xfId="4" applyFill="1" applyBorder="1"/>
    <xf numFmtId="0" fontId="11" fillId="5" borderId="0" xfId="4" applyFont="1" applyFill="1"/>
    <xf numFmtId="0" fontId="2" fillId="5" borderId="0" xfId="4" applyFont="1" applyFill="1"/>
    <xf numFmtId="0" fontId="2" fillId="5" borderId="0" xfId="4" applyFont="1" applyFill="1" applyBorder="1" applyAlignment="1"/>
    <xf numFmtId="0" fontId="14" fillId="5" borderId="0" xfId="4" applyFont="1" applyFill="1" applyBorder="1" applyAlignment="1"/>
    <xf numFmtId="0" fontId="8" fillId="5" borderId="0" xfId="4" applyFont="1" applyFill="1"/>
    <xf numFmtId="0" fontId="13" fillId="5" borderId="0" xfId="4" applyFont="1" applyFill="1" applyBorder="1" applyAlignment="1"/>
    <xf numFmtId="0" fontId="6" fillId="5" borderId="0" xfId="4" applyFont="1" applyFill="1" applyBorder="1" applyAlignment="1"/>
    <xf numFmtId="0" fontId="4" fillId="5" borderId="0" xfId="4" applyFill="1" applyBorder="1" applyAlignment="1"/>
    <xf numFmtId="43" fontId="4" fillId="5" borderId="0" xfId="4" applyNumberFormat="1" applyFill="1"/>
    <xf numFmtId="10" fontId="2" fillId="5" borderId="0" xfId="4" applyNumberFormat="1" applyFont="1" applyFill="1" applyBorder="1" applyAlignment="1">
      <alignment horizontal="center" vertical="center"/>
    </xf>
    <xf numFmtId="43" fontId="19" fillId="5" borderId="0" xfId="4" applyNumberFormat="1" applyFont="1" applyFill="1" applyBorder="1" applyAlignment="1"/>
    <xf numFmtId="9" fontId="19" fillId="5" borderId="0" xfId="4" applyNumberFormat="1" applyFont="1" applyFill="1" applyBorder="1" applyAlignment="1"/>
    <xf numFmtId="0" fontId="12" fillId="5" borderId="0" xfId="4" applyFont="1" applyFill="1" applyBorder="1"/>
    <xf numFmtId="43" fontId="12" fillId="5" borderId="0" xfId="4" applyNumberFormat="1" applyFont="1" applyFill="1" applyBorder="1" applyAlignment="1">
      <alignment horizontal="left"/>
    </xf>
    <xf numFmtId="43" fontId="6" fillId="5" borderId="0" xfId="4" applyNumberFormat="1" applyFont="1" applyFill="1" applyBorder="1"/>
    <xf numFmtId="168" fontId="9" fillId="5" borderId="0" xfId="4" applyNumberFormat="1" applyFont="1" applyFill="1" applyBorder="1"/>
    <xf numFmtId="43" fontId="12" fillId="5" borderId="0" xfId="4" applyNumberFormat="1" applyFont="1" applyFill="1" applyBorder="1" applyAlignment="1">
      <alignment horizontal="center"/>
    </xf>
    <xf numFmtId="0" fontId="10" fillId="5" borderId="0" xfId="4" applyFont="1" applyFill="1" applyBorder="1"/>
    <xf numFmtId="43" fontId="4" fillId="5" borderId="0" xfId="4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/>
    <xf numFmtId="43" fontId="27" fillId="0" borderId="0" xfId="0" applyNumberFormat="1" applyFont="1" applyFill="1" applyAlignment="1">
      <alignment vertical="center"/>
    </xf>
    <xf numFmtId="0" fontId="9" fillId="0" borderId="0" xfId="0" applyFont="1" applyBorder="1"/>
    <xf numFmtId="43" fontId="4" fillId="0" borderId="0" xfId="0" applyNumberFormat="1" applyFont="1" applyBorder="1" applyAlignment="1">
      <alignment horizontal="left"/>
    </xf>
    <xf numFmtId="0" fontId="28" fillId="0" borderId="0" xfId="0" applyFont="1" applyBorder="1"/>
    <xf numFmtId="43" fontId="22" fillId="0" borderId="0" xfId="0" applyNumberFormat="1" applyFont="1" applyBorder="1"/>
    <xf numFmtId="0" fontId="30" fillId="0" borderId="0" xfId="0" applyFont="1" applyBorder="1"/>
    <xf numFmtId="43" fontId="31" fillId="0" borderId="0" xfId="0" applyNumberFormat="1" applyFont="1" applyBorder="1"/>
    <xf numFmtId="0" fontId="31" fillId="0" borderId="0" xfId="0" applyFont="1"/>
    <xf numFmtId="165" fontId="32" fillId="0" borderId="0" xfId="0" applyNumberFormat="1" applyFont="1" applyFill="1" applyAlignment="1">
      <alignment vertical="top"/>
    </xf>
    <xf numFmtId="166" fontId="31" fillId="0" borderId="0" xfId="0" applyNumberFormat="1" applyFont="1" applyBorder="1"/>
    <xf numFmtId="0" fontId="33" fillId="0" borderId="0" xfId="0" applyFont="1" applyBorder="1"/>
    <xf numFmtId="0" fontId="34" fillId="0" borderId="0" xfId="0" applyFont="1" applyBorder="1"/>
    <xf numFmtId="43" fontId="8" fillId="0" borderId="0" xfId="0" applyNumberFormat="1" applyFont="1" applyBorder="1"/>
    <xf numFmtId="43" fontId="4" fillId="0" borderId="0" xfId="0" applyNumberFormat="1" applyFont="1" applyBorder="1"/>
    <xf numFmtId="43" fontId="36" fillId="0" borderId="10" xfId="0" applyNumberFormat="1" applyFont="1" applyFill="1" applyBorder="1" applyAlignment="1">
      <alignment horizontal="left" vertical="center"/>
    </xf>
    <xf numFmtId="43" fontId="36" fillId="0" borderId="10" xfId="0" applyNumberFormat="1" applyFont="1" applyFill="1" applyBorder="1" applyAlignment="1">
      <alignment horizontal="center" vertical="center"/>
    </xf>
    <xf numFmtId="9" fontId="29" fillId="0" borderId="11" xfId="0" applyNumberFormat="1" applyFont="1" applyFill="1" applyBorder="1" applyAlignment="1">
      <alignment vertical="center"/>
    </xf>
    <xf numFmtId="10" fontId="29" fillId="0" borderId="0" xfId="0" applyNumberFormat="1" applyFont="1" applyFill="1" applyBorder="1" applyAlignment="1">
      <alignment horizontal="center" vertical="center"/>
    </xf>
    <xf numFmtId="9" fontId="29" fillId="0" borderId="11" xfId="0" quotePrefix="1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10" fontId="29" fillId="0" borderId="13" xfId="0" applyNumberFormat="1" applyFont="1" applyFill="1" applyBorder="1" applyAlignment="1">
      <alignment vertical="top"/>
    </xf>
    <xf numFmtId="10" fontId="29" fillId="0" borderId="14" xfId="0" applyNumberFormat="1" applyFont="1" applyFill="1" applyBorder="1" applyAlignment="1">
      <alignment horizontal="center" vertical="top"/>
    </xf>
    <xf numFmtId="43" fontId="13" fillId="0" borderId="0" xfId="0" applyNumberFormat="1" applyFont="1" applyFill="1" applyBorder="1" applyAlignment="1">
      <alignment vertical="top" wrapText="1"/>
    </xf>
    <xf numFmtId="168" fontId="37" fillId="8" borderId="10" xfId="0" applyNumberFormat="1" applyFont="1" applyFill="1" applyBorder="1" applyAlignment="1">
      <alignment horizontal="center"/>
    </xf>
    <xf numFmtId="43" fontId="2" fillId="0" borderId="0" xfId="0" applyNumberFormat="1" applyFont="1"/>
    <xf numFmtId="49" fontId="38" fillId="8" borderId="19" xfId="0" applyNumberFormat="1" applyFont="1" applyFill="1" applyBorder="1" applyAlignment="1">
      <alignment horizontal="left" vertical="center"/>
    </xf>
    <xf numFmtId="49" fontId="38" fillId="0" borderId="19" xfId="0" applyNumberFormat="1" applyFont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wrapText="1"/>
    </xf>
    <xf numFmtId="49" fontId="38" fillId="8" borderId="19" xfId="0" applyNumberFormat="1" applyFont="1" applyFill="1" applyBorder="1" applyAlignment="1">
      <alignment horizontal="center" wrapText="1"/>
    </xf>
    <xf numFmtId="43" fontId="49" fillId="0" borderId="0" xfId="0" applyNumberFormat="1" applyFont="1" applyBorder="1"/>
    <xf numFmtId="43" fontId="38" fillId="8" borderId="21" xfId="0" applyNumberFormat="1" applyFont="1" applyFill="1" applyBorder="1" applyAlignment="1">
      <alignment horizontal="left" vertical="center"/>
    </xf>
    <xf numFmtId="43" fontId="38" fillId="0" borderId="22" xfId="0" applyNumberFormat="1" applyFont="1" applyBorder="1" applyAlignment="1">
      <alignment horizontal="center" vertical="center"/>
    </xf>
    <xf numFmtId="43" fontId="38" fillId="8" borderId="22" xfId="0" applyNumberFormat="1" applyFont="1" applyFill="1" applyBorder="1" applyAlignment="1">
      <alignment horizontal="center" vertical="center"/>
    </xf>
    <xf numFmtId="43" fontId="38" fillId="0" borderId="22" xfId="0" applyNumberFormat="1" applyFont="1" applyFill="1" applyBorder="1" applyAlignment="1">
      <alignment horizontal="center" vertical="center" wrapText="1"/>
    </xf>
    <xf numFmtId="43" fontId="38" fillId="8" borderId="23" xfId="0" applyNumberFormat="1" applyFont="1" applyFill="1" applyBorder="1" applyAlignment="1">
      <alignment horizontal="center" vertical="center"/>
    </xf>
    <xf numFmtId="0" fontId="16" fillId="0" borderId="0" xfId="0" applyFont="1"/>
    <xf numFmtId="43" fontId="37" fillId="8" borderId="8" xfId="0" applyNumberFormat="1" applyFont="1" applyFill="1" applyBorder="1" applyAlignment="1">
      <alignment horizontal="left" vertical="center"/>
    </xf>
    <xf numFmtId="10" fontId="37" fillId="8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/>
    <xf numFmtId="43" fontId="37" fillId="8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10" fontId="37" fillId="8" borderId="24" xfId="0" applyNumberFormat="1" applyFont="1" applyFill="1" applyBorder="1" applyAlignment="1">
      <alignment horizontal="center" vertical="center"/>
    </xf>
    <xf numFmtId="10" fontId="39" fillId="0" borderId="0" xfId="0" applyNumberFormat="1" applyFont="1" applyBorder="1" applyAlignment="1">
      <alignment horizontal="center" vertical="center"/>
    </xf>
    <xf numFmtId="0" fontId="17" fillId="0" borderId="0" xfId="0" applyFont="1"/>
    <xf numFmtId="43" fontId="18" fillId="0" borderId="0" xfId="0" applyNumberFormat="1" applyFont="1" applyBorder="1"/>
    <xf numFmtId="10" fontId="37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/>
    <xf numFmtId="10" fontId="4" fillId="0" borderId="0" xfId="0" applyNumberFormat="1" applyFont="1"/>
    <xf numFmtId="43" fontId="51" fillId="8" borderId="21" xfId="0" applyNumberFormat="1" applyFont="1" applyFill="1" applyBorder="1" applyAlignment="1">
      <alignment horizontal="left" vertical="center"/>
    </xf>
    <xf numFmtId="43" fontId="51" fillId="0" borderId="22" xfId="0" applyNumberFormat="1" applyFont="1" applyBorder="1" applyAlignment="1">
      <alignment horizontal="center" vertical="center"/>
    </xf>
    <xf numFmtId="43" fontId="51" fillId="8" borderId="22" xfId="0" applyNumberFormat="1" applyFont="1" applyFill="1" applyBorder="1" applyAlignment="1">
      <alignment horizontal="center" vertical="center"/>
    </xf>
    <xf numFmtId="43" fontId="52" fillId="0" borderId="22" xfId="0" applyNumberFormat="1" applyFont="1" applyFill="1" applyBorder="1" applyAlignment="1">
      <alignment horizontal="center" vertical="center" wrapText="1"/>
    </xf>
    <xf numFmtId="43" fontId="51" fillId="8" borderId="23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10" fontId="53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/>
    <xf numFmtId="10" fontId="2" fillId="0" borderId="0" xfId="0" applyNumberFormat="1" applyFont="1"/>
    <xf numFmtId="10" fontId="2" fillId="0" borderId="0" xfId="0" applyNumberFormat="1" applyFont="1" applyBorder="1"/>
    <xf numFmtId="43" fontId="19" fillId="0" borderId="0" xfId="0" applyNumberFormat="1" applyFont="1" applyBorder="1" applyAlignment="1"/>
    <xf numFmtId="0" fontId="41" fillId="8" borderId="0" xfId="0" applyFont="1" applyFill="1"/>
    <xf numFmtId="9" fontId="2" fillId="0" borderId="0" xfId="0" applyNumberFormat="1" applyFont="1" applyBorder="1"/>
    <xf numFmtId="43" fontId="12" fillId="0" borderId="0" xfId="0" applyNumberFormat="1" applyFont="1" applyBorder="1" applyAlignment="1">
      <alignment horizontal="left"/>
    </xf>
    <xf numFmtId="49" fontId="15" fillId="8" borderId="20" xfId="0" applyNumberFormat="1" applyFont="1" applyFill="1" applyBorder="1" applyAlignment="1">
      <alignment vertical="center"/>
    </xf>
    <xf numFmtId="49" fontId="38" fillId="8" borderId="25" xfId="0" applyNumberFormat="1" applyFont="1" applyFill="1" applyBorder="1" applyAlignment="1">
      <alignment horizontal="left" vertical="center" wrapText="1"/>
    </xf>
    <xf numFmtId="49" fontId="38" fillId="0" borderId="26" xfId="0" applyNumberFormat="1" applyFont="1" applyFill="1" applyBorder="1" applyAlignment="1">
      <alignment horizontal="center" vertical="center"/>
    </xf>
    <xf numFmtId="49" fontId="38" fillId="8" borderId="26" xfId="0" applyNumberFormat="1" applyFont="1" applyFill="1" applyBorder="1" applyAlignment="1">
      <alignment horizontal="center" vertical="center"/>
    </xf>
    <xf numFmtId="49" fontId="38" fillId="8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15" fillId="0" borderId="0" xfId="0" applyNumberFormat="1" applyFont="1" applyBorder="1"/>
    <xf numFmtId="49" fontId="38" fillId="0" borderId="30" xfId="0" applyNumberFormat="1" applyFont="1" applyFill="1" applyBorder="1" applyAlignment="1">
      <alignment horizontal="center" vertical="center"/>
    </xf>
    <xf numFmtId="49" fontId="38" fillId="8" borderId="30" xfId="0" applyNumberFormat="1" applyFont="1" applyFill="1" applyBorder="1" applyAlignment="1">
      <alignment horizontal="center" vertical="center"/>
    </xf>
    <xf numFmtId="49" fontId="38" fillId="8" borderId="31" xfId="0" applyNumberFormat="1" applyFont="1" applyFill="1" applyBorder="1" applyAlignment="1">
      <alignment horizontal="center" vertical="center"/>
    </xf>
    <xf numFmtId="43" fontId="20" fillId="5" borderId="0" xfId="0" applyNumberFormat="1" applyFont="1" applyFill="1" applyBorder="1" applyAlignment="1">
      <alignment horizontal="left" vertical="center"/>
    </xf>
    <xf numFmtId="10" fontId="20" fillId="5" borderId="0" xfId="0" applyNumberFormat="1" applyFont="1" applyFill="1" applyBorder="1" applyAlignment="1">
      <alignment horizontal="center" vertical="center"/>
    </xf>
    <xf numFmtId="0" fontId="0" fillId="6" borderId="0" xfId="0" applyFill="1"/>
    <xf numFmtId="43" fontId="2" fillId="6" borderId="0" xfId="0" applyNumberFormat="1" applyFont="1" applyFill="1" applyBorder="1" applyAlignment="1">
      <alignment horizontal="left" vertical="center"/>
    </xf>
    <xf numFmtId="10" fontId="2" fillId="6" borderId="0" xfId="0" applyNumberFormat="1" applyFont="1" applyFill="1" applyBorder="1" applyAlignment="1">
      <alignment horizontal="center" vertical="center"/>
    </xf>
    <xf numFmtId="167" fontId="2" fillId="6" borderId="0" xfId="0" applyNumberFormat="1" applyFont="1" applyFill="1" applyBorder="1" applyAlignment="1">
      <alignment horizontal="center" vertical="center"/>
    </xf>
    <xf numFmtId="43" fontId="43" fillId="8" borderId="0" xfId="0" applyNumberFormat="1" applyFont="1" applyFill="1" applyBorder="1" applyAlignment="1">
      <alignment horizontal="center" vertical="center"/>
    </xf>
    <xf numFmtId="0" fontId="43" fillId="0" borderId="16" xfId="0" applyFont="1" applyBorder="1"/>
    <xf numFmtId="43" fontId="44" fillId="8" borderId="32" xfId="0" applyNumberFormat="1" applyFont="1" applyFill="1" applyBorder="1" applyAlignment="1">
      <alignment horizontal="center"/>
    </xf>
    <xf numFmtId="43" fontId="36" fillId="0" borderId="33" xfId="0" applyNumberFormat="1" applyFont="1" applyBorder="1" applyAlignment="1">
      <alignment horizontal="center"/>
    </xf>
    <xf numFmtId="43" fontId="36" fillId="8" borderId="21" xfId="0" applyNumberFormat="1" applyFont="1" applyFill="1" applyBorder="1" applyAlignment="1">
      <alignment horizontal="center"/>
    </xf>
    <xf numFmtId="43" fontId="42" fillId="8" borderId="19" xfId="0" applyNumberFormat="1" applyFont="1" applyFill="1" applyBorder="1" applyAlignment="1">
      <alignment horizontal="left"/>
    </xf>
    <xf numFmtId="43" fontId="45" fillId="0" borderId="19" xfId="0" applyNumberFormat="1" applyFont="1" applyBorder="1" applyAlignment="1">
      <alignment horizontal="center"/>
    </xf>
    <xf numFmtId="43" fontId="45" fillId="8" borderId="19" xfId="0" applyNumberFormat="1" applyFont="1" applyFill="1" applyBorder="1" applyAlignment="1">
      <alignment horizontal="center"/>
    </xf>
    <xf numFmtId="9" fontId="37" fillId="8" borderId="35" xfId="0" applyNumberFormat="1" applyFont="1" applyFill="1" applyBorder="1" applyAlignment="1"/>
    <xf numFmtId="0" fontId="37" fillId="0" borderId="0" xfId="0" applyNumberFormat="1" applyFont="1" applyFill="1" applyBorder="1" applyAlignment="1">
      <alignment horizontal="left" vertical="center"/>
    </xf>
    <xf numFmtId="10" fontId="37" fillId="8" borderId="0" xfId="0" applyNumberFormat="1" applyFont="1" applyFill="1" applyBorder="1" applyAlignment="1">
      <alignment horizontal="center"/>
    </xf>
    <xf numFmtId="10" fontId="37" fillId="0" borderId="0" xfId="0" quotePrefix="1" applyNumberFormat="1" applyFont="1" applyFill="1" applyBorder="1" applyAlignment="1">
      <alignment horizontal="center" vertical="center"/>
    </xf>
    <xf numFmtId="43" fontId="37" fillId="8" borderId="0" xfId="0" applyNumberFormat="1" applyFont="1" applyFill="1" applyBorder="1" applyAlignment="1">
      <alignment horizontal="left"/>
    </xf>
    <xf numFmtId="10" fontId="37" fillId="0" borderId="0" xfId="0" quotePrefix="1" applyNumberFormat="1" applyFont="1" applyFill="1" applyBorder="1" applyAlignment="1">
      <alignment horizontal="center"/>
    </xf>
    <xf numFmtId="9" fontId="37" fillId="8" borderId="0" xfId="0" applyNumberFormat="1" applyFont="1" applyFill="1" applyBorder="1" applyAlignment="1"/>
    <xf numFmtId="10" fontId="54" fillId="2" borderId="36" xfId="0" applyNumberFormat="1" applyFont="1" applyFill="1" applyBorder="1" applyAlignment="1">
      <alignment horizontal="left"/>
    </xf>
    <xf numFmtId="10" fontId="37" fillId="0" borderId="37" xfId="0" quotePrefix="1" applyNumberFormat="1" applyFont="1" applyFill="1" applyBorder="1" applyAlignment="1">
      <alignment horizontal="center" vertical="center"/>
    </xf>
    <xf numFmtId="169" fontId="37" fillId="8" borderId="38" xfId="0" applyNumberFormat="1" applyFont="1" applyFill="1" applyBorder="1" applyAlignment="1">
      <alignment horizontal="center" vertical="center"/>
    </xf>
    <xf numFmtId="43" fontId="55" fillId="0" borderId="0" xfId="0" applyNumberFormat="1" applyFont="1" applyBorder="1" applyAlignment="1"/>
    <xf numFmtId="0" fontId="41" fillId="0" borderId="0" xfId="0" applyFont="1"/>
    <xf numFmtId="43" fontId="10" fillId="0" borderId="0" xfId="0" applyNumberFormat="1" applyFont="1" applyBorder="1"/>
    <xf numFmtId="43" fontId="12" fillId="0" borderId="0" xfId="0" applyNumberFormat="1" applyFont="1" applyBorder="1" applyAlignment="1">
      <alignment horizontal="center"/>
    </xf>
    <xf numFmtId="43" fontId="38" fillId="8" borderId="16" xfId="0" applyNumberFormat="1" applyFont="1" applyFill="1" applyBorder="1" applyAlignment="1"/>
    <xf numFmtId="43" fontId="38" fillId="0" borderId="29" xfId="0" applyNumberFormat="1" applyFont="1" applyFill="1" applyBorder="1" applyAlignment="1"/>
    <xf numFmtId="9" fontId="37" fillId="0" borderId="24" xfId="0" applyNumberFormat="1" applyFont="1" applyBorder="1" applyAlignment="1"/>
    <xf numFmtId="169" fontId="37" fillId="8" borderId="0" xfId="0" applyNumberFormat="1" applyFont="1" applyFill="1" applyBorder="1" applyAlignment="1">
      <alignment horizontal="center" vertical="center"/>
    </xf>
    <xf numFmtId="169" fontId="37" fillId="0" borderId="24" xfId="0" applyNumberFormat="1" applyFont="1" applyFill="1" applyBorder="1" applyAlignment="1">
      <alignment horizontal="center"/>
    </xf>
    <xf numFmtId="169" fontId="37" fillId="8" borderId="24" xfId="0" quotePrefix="1" applyNumberFormat="1" applyFont="1" applyFill="1" applyBorder="1" applyAlignment="1">
      <alignment horizontal="center"/>
    </xf>
    <xf numFmtId="43" fontId="56" fillId="0" borderId="0" xfId="0" applyNumberFormat="1" applyFont="1" applyBorder="1" applyAlignment="1"/>
    <xf numFmtId="0" fontId="12" fillId="0" borderId="0" xfId="0" applyFont="1" applyBorder="1" applyAlignment="1"/>
    <xf numFmtId="0" fontId="2" fillId="0" borderId="0" xfId="0" applyFont="1"/>
    <xf numFmtId="43" fontId="38" fillId="8" borderId="22" xfId="0" applyNumberFormat="1" applyFont="1" applyFill="1" applyBorder="1" applyAlignment="1">
      <alignment horizontal="center"/>
    </xf>
    <xf numFmtId="43" fontId="38" fillId="0" borderId="22" xfId="0" applyNumberFormat="1" applyFont="1" applyFill="1" applyBorder="1" applyAlignment="1">
      <alignment horizontal="center"/>
    </xf>
    <xf numFmtId="43" fontId="38" fillId="8" borderId="23" xfId="0" applyNumberFormat="1" applyFont="1" applyFill="1" applyBorder="1" applyAlignment="1">
      <alignment horizontal="center"/>
    </xf>
    <xf numFmtId="0" fontId="38" fillId="8" borderId="0" xfId="0" applyFont="1" applyFill="1" applyAlignment="1">
      <alignment horizontal="center"/>
    </xf>
    <xf numFmtId="10" fontId="37" fillId="0" borderId="24" xfId="0" applyNumberFormat="1" applyFont="1" applyFill="1" applyBorder="1" applyAlignment="1">
      <alignment horizontal="center"/>
    </xf>
    <xf numFmtId="10" fontId="37" fillId="8" borderId="24" xfId="0" quotePrefix="1" applyNumberFormat="1" applyFont="1" applyFill="1" applyBorder="1" applyAlignment="1">
      <alignment horizontal="center"/>
    </xf>
    <xf numFmtId="9" fontId="37" fillId="0" borderId="0" xfId="0" applyNumberFormat="1" applyFont="1" applyBorder="1" applyAlignment="1"/>
    <xf numFmtId="9" fontId="57" fillId="0" borderId="0" xfId="0" applyNumberFormat="1" applyFont="1" applyBorder="1" applyAlignment="1"/>
    <xf numFmtId="10" fontId="37" fillId="8" borderId="0" xfId="0" quotePrefix="1" applyNumberFormat="1" applyFont="1" applyFill="1" applyBorder="1" applyAlignment="1">
      <alignment horizontal="center"/>
    </xf>
    <xf numFmtId="9" fontId="55" fillId="0" borderId="0" xfId="0" applyNumberFormat="1" applyFont="1" applyBorder="1" applyAlignment="1"/>
    <xf numFmtId="10" fontId="4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/>
    <xf numFmtId="10" fontId="0" fillId="0" borderId="0" xfId="0" applyNumberFormat="1"/>
    <xf numFmtId="43" fontId="0" fillId="0" borderId="0" xfId="0" applyNumberFormat="1" applyFont="1"/>
    <xf numFmtId="0" fontId="51" fillId="0" borderId="0" xfId="0" applyFont="1" applyProtection="1"/>
    <xf numFmtId="0" fontId="51" fillId="0" borderId="0" xfId="0" applyFont="1" applyBorder="1" applyProtection="1"/>
    <xf numFmtId="0" fontId="51" fillId="0" borderId="0" xfId="0" applyFont="1"/>
    <xf numFmtId="164" fontId="58" fillId="0" borderId="0" xfId="0" applyNumberFormat="1" applyFont="1" applyAlignment="1" applyProtection="1">
      <alignment horizontal="centerContinuous"/>
    </xf>
    <xf numFmtId="0" fontId="51" fillId="0" borderId="1" xfId="0" applyFont="1" applyBorder="1" applyProtection="1"/>
    <xf numFmtId="0" fontId="60" fillId="0" borderId="0" xfId="3" applyFont="1" applyBorder="1" applyProtection="1"/>
    <xf numFmtId="0" fontId="51" fillId="0" borderId="0" xfId="0" applyFont="1" applyAlignment="1" applyProtection="1">
      <alignment horizontal="center"/>
    </xf>
    <xf numFmtId="0" fontId="59" fillId="0" borderId="0" xfId="0" applyFont="1" applyProtection="1"/>
    <xf numFmtId="0" fontId="37" fillId="0" borderId="0" xfId="0" applyFont="1" applyProtection="1"/>
    <xf numFmtId="0" fontId="51" fillId="0" borderId="0" xfId="0" applyFont="1" applyProtection="1">
      <protection locked="0"/>
    </xf>
    <xf numFmtId="0" fontId="51" fillId="0" borderId="0" xfId="0" applyFont="1" applyBorder="1" applyProtection="1">
      <protection locked="0"/>
    </xf>
    <xf numFmtId="49" fontId="12" fillId="0" borderId="0" xfId="0" applyNumberFormat="1" applyFont="1" applyFill="1" applyBorder="1" applyAlignment="1">
      <alignment horizontal="left" vertical="top" wrapText="1"/>
    </xf>
    <xf numFmtId="10" fontId="43" fillId="0" borderId="25" xfId="0" applyNumberFormat="1" applyFont="1" applyBorder="1" applyAlignment="1">
      <alignment horizontal="center"/>
    </xf>
    <xf numFmtId="10" fontId="43" fillId="0" borderId="29" xfId="0" applyNumberFormat="1" applyFont="1" applyBorder="1" applyAlignment="1">
      <alignment horizontal="center"/>
    </xf>
    <xf numFmtId="10" fontId="43" fillId="0" borderId="18" xfId="0" applyNumberFormat="1" applyFont="1" applyBorder="1" applyAlignment="1">
      <alignment horizontal="center"/>
    </xf>
    <xf numFmtId="43" fontId="43" fillId="2" borderId="46" xfId="0" applyNumberFormat="1" applyFont="1" applyFill="1" applyBorder="1" applyAlignment="1">
      <alignment horizontal="center" vertical="center"/>
    </xf>
    <xf numFmtId="43" fontId="43" fillId="2" borderId="17" xfId="0" applyNumberFormat="1" applyFont="1" applyFill="1" applyBorder="1" applyAlignment="1">
      <alignment horizontal="center" vertical="center"/>
    </xf>
    <xf numFmtId="43" fontId="43" fillId="2" borderId="47" xfId="0" applyNumberFormat="1" applyFont="1" applyFill="1" applyBorder="1" applyAlignment="1">
      <alignment horizontal="center" vertical="center"/>
    </xf>
    <xf numFmtId="43" fontId="48" fillId="9" borderId="17" xfId="0" applyNumberFormat="1" applyFont="1" applyFill="1" applyBorder="1" applyAlignment="1">
      <alignment horizontal="center" vertical="center"/>
    </xf>
    <xf numFmtId="43" fontId="48" fillId="9" borderId="39" xfId="0" applyNumberFormat="1" applyFont="1" applyFill="1" applyBorder="1" applyAlignment="1" applyProtection="1">
      <alignment horizontal="center" vertical="center"/>
    </xf>
    <xf numFmtId="43" fontId="48" fillId="9" borderId="40" xfId="0" applyNumberFormat="1" applyFont="1" applyFill="1" applyBorder="1" applyAlignment="1" applyProtection="1">
      <alignment horizontal="center" vertical="center"/>
    </xf>
    <xf numFmtId="43" fontId="48" fillId="9" borderId="41" xfId="0" applyNumberFormat="1" applyFont="1" applyFill="1" applyBorder="1" applyAlignment="1" applyProtection="1">
      <alignment horizontal="center" vertical="center"/>
    </xf>
    <xf numFmtId="10" fontId="40" fillId="8" borderId="0" xfId="0" applyNumberFormat="1" applyFont="1" applyFill="1" applyBorder="1" applyAlignment="1">
      <alignment horizontal="center" vertical="center" wrapText="1"/>
    </xf>
    <xf numFmtId="43" fontId="48" fillId="9" borderId="7" xfId="0" applyNumberFormat="1" applyFont="1" applyFill="1" applyBorder="1" applyAlignment="1" applyProtection="1">
      <alignment horizontal="center" vertical="center"/>
    </xf>
    <xf numFmtId="43" fontId="48" fillId="9" borderId="8" xfId="0" applyNumberFormat="1" applyFont="1" applyFill="1" applyBorder="1" applyAlignment="1" applyProtection="1">
      <alignment horizontal="center" vertical="center"/>
    </xf>
    <xf numFmtId="43" fontId="48" fillId="9" borderId="9" xfId="0" applyNumberFormat="1" applyFont="1" applyFill="1" applyBorder="1" applyAlignment="1" applyProtection="1">
      <alignment horizontal="center" vertical="center"/>
    </xf>
    <xf numFmtId="49" fontId="42" fillId="8" borderId="42" xfId="0" applyNumberFormat="1" applyFont="1" applyFill="1" applyBorder="1" applyAlignment="1">
      <alignment horizontal="center" vertical="center"/>
    </xf>
    <xf numFmtId="49" fontId="42" fillId="8" borderId="27" xfId="0" applyNumberFormat="1" applyFont="1" applyFill="1" applyBorder="1" applyAlignment="1">
      <alignment horizontal="center" vertical="center"/>
    </xf>
    <xf numFmtId="49" fontId="42" fillId="8" borderId="28" xfId="0" applyNumberFormat="1" applyFont="1" applyFill="1" applyBorder="1" applyAlignment="1">
      <alignment horizontal="center" vertical="center"/>
    </xf>
    <xf numFmtId="43" fontId="48" fillId="9" borderId="18" xfId="0" applyNumberFormat="1" applyFont="1" applyFill="1" applyBorder="1" applyAlignment="1">
      <alignment horizontal="center" vertical="center"/>
    </xf>
    <xf numFmtId="43" fontId="43" fillId="8" borderId="17" xfId="0" applyNumberFormat="1" applyFont="1" applyFill="1" applyBorder="1" applyAlignment="1">
      <alignment horizontal="center" vertical="center"/>
    </xf>
    <xf numFmtId="43" fontId="43" fillId="8" borderId="44" xfId="0" applyNumberFormat="1" applyFont="1" applyFill="1" applyBorder="1" applyAlignment="1">
      <alignment horizontal="center" vertical="center"/>
    </xf>
    <xf numFmtId="43" fontId="43" fillId="8" borderId="45" xfId="0" applyNumberFormat="1" applyFont="1" applyFill="1" applyBorder="1" applyAlignment="1">
      <alignment horizontal="center" vertical="center"/>
    </xf>
    <xf numFmtId="10" fontId="50" fillId="8" borderId="8" xfId="0" applyNumberFormat="1" applyFont="1" applyFill="1" applyBorder="1" applyAlignment="1">
      <alignment horizontal="center" vertical="center" wrapText="1"/>
    </xf>
    <xf numFmtId="10" fontId="50" fillId="8" borderId="0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left" vertical="top" wrapText="1"/>
    </xf>
    <xf numFmtId="49" fontId="35" fillId="0" borderId="8" xfId="0" applyNumberFormat="1" applyFont="1" applyFill="1" applyBorder="1" applyAlignment="1">
      <alignment horizontal="left" vertical="top" wrapText="1"/>
    </xf>
    <xf numFmtId="49" fontId="35" fillId="0" borderId="9" xfId="0" applyNumberFormat="1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left" vertical="top" wrapText="1"/>
    </xf>
    <xf numFmtId="49" fontId="35" fillId="0" borderId="0" xfId="0" applyNumberFormat="1" applyFont="1" applyFill="1" applyBorder="1" applyAlignment="1">
      <alignment horizontal="left" vertical="top" wrapText="1"/>
    </xf>
    <xf numFmtId="49" fontId="35" fillId="0" borderId="12" xfId="0" applyNumberFormat="1" applyFont="1" applyFill="1" applyBorder="1" applyAlignment="1">
      <alignment horizontal="left" vertical="top" wrapText="1"/>
    </xf>
    <xf numFmtId="49" fontId="35" fillId="0" borderId="13" xfId="0" applyNumberFormat="1" applyFont="1" applyFill="1" applyBorder="1" applyAlignment="1">
      <alignment horizontal="left" vertical="top" wrapText="1"/>
    </xf>
    <xf numFmtId="49" fontId="35" fillId="0" borderId="14" xfId="0" applyNumberFormat="1" applyFont="1" applyFill="1" applyBorder="1" applyAlignment="1">
      <alignment horizontal="left" vertical="top" wrapText="1"/>
    </xf>
    <xf numFmtId="49" fontId="35" fillId="0" borderId="15" xfId="0" applyNumberFormat="1" applyFont="1" applyFill="1" applyBorder="1" applyAlignment="1">
      <alignment horizontal="left" vertical="top" wrapText="1"/>
    </xf>
    <xf numFmtId="43" fontId="36" fillId="0" borderId="4" xfId="0" applyNumberFormat="1" applyFont="1" applyBorder="1" applyAlignment="1">
      <alignment horizontal="center" vertical="center"/>
    </xf>
    <xf numFmtId="43" fontId="36" fillId="0" borderId="6" xfId="0" applyNumberFormat="1" applyFont="1" applyBorder="1" applyAlignment="1">
      <alignment horizontal="center" vertical="center"/>
    </xf>
    <xf numFmtId="10" fontId="29" fillId="0" borderId="8" xfId="0" applyNumberFormat="1" applyFont="1" applyBorder="1" applyAlignment="1">
      <alignment horizontal="center" vertical="center"/>
    </xf>
    <xf numFmtId="10" fontId="29" fillId="0" borderId="9" xfId="0" applyNumberFormat="1" applyFont="1" applyBorder="1" applyAlignment="1">
      <alignment horizontal="center" vertical="center"/>
    </xf>
    <xf numFmtId="10" fontId="29" fillId="0" borderId="0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10" fontId="29" fillId="0" borderId="14" xfId="0" applyNumberFormat="1" applyFont="1" applyBorder="1" applyAlignment="1">
      <alignment horizontal="center" vertical="top"/>
    </xf>
    <xf numFmtId="10" fontId="29" fillId="0" borderId="15" xfId="0" applyNumberFormat="1" applyFont="1" applyBorder="1" applyAlignment="1">
      <alignment horizontal="center" vertical="top"/>
    </xf>
    <xf numFmtId="43" fontId="27" fillId="7" borderId="4" xfId="0" applyNumberFormat="1" applyFont="1" applyFill="1" applyBorder="1" applyAlignment="1" applyProtection="1">
      <alignment horizontal="center" vertical="center"/>
    </xf>
    <xf numFmtId="43" fontId="27" fillId="7" borderId="5" xfId="0" applyNumberFormat="1" applyFont="1" applyFill="1" applyBorder="1" applyAlignment="1" applyProtection="1">
      <alignment horizontal="center" vertical="center"/>
    </xf>
    <xf numFmtId="43" fontId="27" fillId="7" borderId="6" xfId="0" applyNumberFormat="1" applyFont="1" applyFill="1" applyBorder="1" applyAlignment="1" applyProtection="1">
      <alignment horizontal="center" vertical="center"/>
    </xf>
    <xf numFmtId="9" fontId="46" fillId="0" borderId="34" xfId="0" applyNumberFormat="1" applyFont="1" applyBorder="1" applyAlignment="1">
      <alignment horizontal="center" vertical="center"/>
    </xf>
    <xf numFmtId="9" fontId="46" fillId="0" borderId="6" xfId="0" applyNumberFormat="1" applyFont="1" applyBorder="1" applyAlignment="1">
      <alignment horizontal="center" vertical="center"/>
    </xf>
    <xf numFmtId="9" fontId="47" fillId="0" borderId="34" xfId="0" applyNumberFormat="1" applyFont="1" applyBorder="1" applyAlignment="1">
      <alignment horizontal="center" vertical="center"/>
    </xf>
    <xf numFmtId="9" fontId="47" fillId="0" borderId="5" xfId="0" applyNumberFormat="1" applyFont="1" applyBorder="1" applyAlignment="1">
      <alignment horizontal="center" vertical="center"/>
    </xf>
    <xf numFmtId="43" fontId="48" fillId="9" borderId="4" xfId="0" applyNumberFormat="1" applyFont="1" applyFill="1" applyBorder="1" applyAlignment="1" applyProtection="1">
      <alignment horizontal="center" vertical="center"/>
    </xf>
    <xf numFmtId="43" fontId="48" fillId="9" borderId="5" xfId="0" applyNumberFormat="1" applyFont="1" applyFill="1" applyBorder="1" applyAlignment="1" applyProtection="1">
      <alignment horizontal="center" vertical="center"/>
    </xf>
    <xf numFmtId="43" fontId="48" fillId="9" borderId="6" xfId="0" applyNumberFormat="1" applyFont="1" applyFill="1" applyBorder="1" applyAlignment="1" applyProtection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 indent="1"/>
    </xf>
    <xf numFmtId="43" fontId="24" fillId="0" borderId="0" xfId="0" applyNumberFormat="1" applyFont="1" applyFill="1" applyAlignment="1">
      <alignment horizontal="center" vertical="center"/>
    </xf>
    <xf numFmtId="165" fontId="29" fillId="0" borderId="0" xfId="0" applyNumberFormat="1" applyFont="1" applyFill="1" applyAlignment="1">
      <alignment horizontal="center" vertical="center"/>
    </xf>
    <xf numFmtId="43" fontId="27" fillId="7" borderId="4" xfId="0" applyNumberFormat="1" applyFont="1" applyFill="1" applyBorder="1" applyAlignment="1">
      <alignment horizontal="center" vertical="center"/>
    </xf>
    <xf numFmtId="43" fontId="27" fillId="7" borderId="5" xfId="0" applyNumberFormat="1" applyFont="1" applyFill="1" applyBorder="1" applyAlignment="1">
      <alignment horizontal="center" vertical="center"/>
    </xf>
    <xf numFmtId="43" fontId="27" fillId="7" borderId="6" xfId="0" applyNumberFormat="1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top" wrapText="1"/>
    </xf>
    <xf numFmtId="0" fontId="61" fillId="9" borderId="0" xfId="0" applyFont="1" applyFill="1" applyAlignment="1" applyProtection="1">
      <alignment horizontal="center" wrapText="1"/>
    </xf>
    <xf numFmtId="0" fontId="61" fillId="9" borderId="0" xfId="0" applyFont="1" applyFill="1" applyAlignment="1" applyProtection="1">
      <alignment horizontal="center"/>
    </xf>
    <xf numFmtId="0" fontId="36" fillId="0" borderId="0" xfId="0" applyFont="1" applyProtection="1"/>
    <xf numFmtId="164" fontId="36" fillId="0" borderId="0" xfId="0" applyNumberFormat="1" applyFont="1" applyProtection="1"/>
    <xf numFmtId="164" fontId="36" fillId="0" borderId="2" xfId="0" applyNumberFormat="1" applyFont="1" applyBorder="1" applyProtection="1"/>
    <xf numFmtId="10" fontId="36" fillId="0" borderId="0" xfId="2" applyNumberFormat="1" applyFont="1" applyAlignment="1" applyProtection="1">
      <alignment horizontal="center"/>
    </xf>
    <xf numFmtId="10" fontId="36" fillId="0" borderId="2" xfId="2" applyNumberFormat="1" applyFont="1" applyFill="1" applyBorder="1" applyAlignment="1" applyProtection="1">
      <alignment horizontal="center"/>
    </xf>
    <xf numFmtId="6" fontId="62" fillId="3" borderId="0" xfId="1" applyNumberFormat="1" applyFont="1" applyFill="1" applyAlignment="1" applyProtection="1">
      <alignment horizontal="center"/>
      <protection locked="0"/>
    </xf>
    <xf numFmtId="0" fontId="62" fillId="3" borderId="0" xfId="0" applyFont="1" applyFill="1" applyAlignment="1" applyProtection="1">
      <alignment horizontal="center"/>
      <protection locked="0"/>
    </xf>
    <xf numFmtId="14" fontId="36" fillId="0" borderId="0" xfId="0" applyNumberFormat="1" applyFont="1" applyFill="1" applyAlignment="1" applyProtection="1">
      <alignment horizontal="center"/>
    </xf>
    <xf numFmtId="0" fontId="63" fillId="0" borderId="0" xfId="0" applyFont="1" applyBorder="1" applyProtection="1">
      <protection locked="0"/>
    </xf>
    <xf numFmtId="8" fontId="64" fillId="0" borderId="0" xfId="1" applyNumberFormat="1" applyFont="1" applyBorder="1" applyAlignment="1" applyProtection="1">
      <alignment horizontal="left"/>
      <protection locked="0"/>
    </xf>
    <xf numFmtId="164" fontId="62" fillId="0" borderId="0" xfId="0" applyNumberFormat="1" applyFont="1" applyProtection="1"/>
    <xf numFmtId="6" fontId="36" fillId="4" borderId="0" xfId="1" applyNumberFormat="1" applyFont="1" applyFill="1" applyAlignment="1" applyProtection="1">
      <alignment horizontal="center"/>
    </xf>
    <xf numFmtId="6" fontId="62" fillId="0" borderId="3" xfId="1" applyNumberFormat="1" applyFont="1" applyFill="1" applyBorder="1" applyAlignment="1" applyProtection="1">
      <alignment horizontal="center"/>
    </xf>
    <xf numFmtId="0" fontId="40" fillId="0" borderId="0" xfId="0" applyFont="1" applyProtection="1"/>
    <xf numFmtId="0" fontId="38" fillId="0" borderId="0" xfId="0" applyFont="1" applyAlignment="1" applyProtection="1">
      <alignment horizontal="left" vertical="top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30">
    <dxf>
      <fill>
        <patternFill>
          <bgColor rgb="FFEF403E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EF403E"/>
        </patternFill>
      </fill>
    </dxf>
    <dxf>
      <fill>
        <patternFill>
          <bgColor rgb="FFEF403E"/>
        </patternFill>
      </fill>
    </dxf>
    <dxf>
      <fill>
        <patternFill>
          <bgColor rgb="FFEF403E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EF403E"/>
        </patternFill>
      </fill>
    </dxf>
    <dxf>
      <fill>
        <patternFill>
          <bgColor rgb="FFEE3A16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EF403E"/>
        </patternFill>
      </fill>
    </dxf>
    <dxf>
      <fill>
        <patternFill>
          <bgColor rgb="FFEE3A16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EE3A16"/>
        </patternFill>
      </fill>
    </dxf>
    <dxf>
      <fill>
        <patternFill>
          <bgColor rgb="FFEE3A16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18244F"/>
      <color rgb="FFEF403E"/>
      <color rgb="FFEE3A16"/>
      <color rgb="FF30A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449035</xdr:colOff>
      <xdr:row>8</xdr:row>
      <xdr:rowOff>193221</xdr:rowOff>
    </xdr:from>
    <xdr:to>
      <xdr:col>17</xdr:col>
      <xdr:colOff>577773</xdr:colOff>
      <xdr:row>34</xdr:row>
      <xdr:rowOff>52341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2214" y="1894114"/>
          <a:ext cx="4238095" cy="58190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12</xdr:col>
      <xdr:colOff>966107</xdr:colOff>
      <xdr:row>3</xdr:row>
      <xdr:rowOff>1</xdr:rowOff>
    </xdr:from>
    <xdr:to>
      <xdr:col>19</xdr:col>
      <xdr:colOff>54428</xdr:colOff>
      <xdr:row>7</xdr:row>
      <xdr:rowOff>163287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777107" y="598715"/>
          <a:ext cx="6259285" cy="10749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18244F"/>
              </a:solidFill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To refresh rates </a:t>
          </a:r>
          <a:r>
            <a:rPr lang="en-US" sz="1400" b="1" baseline="0">
              <a:solidFill>
                <a:srgbClr val="18244F"/>
              </a:solidFill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right click anywhere on the Rate Indications and click on "Refresh" as shown below. </a:t>
          </a:r>
        </a:p>
        <a:p>
          <a:r>
            <a:rPr lang="en-US" sz="1400" b="0" baseline="0">
              <a:solidFill>
                <a:srgbClr val="18244F"/>
              </a:solidFill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Make sure data connections are "Enabled" if a warning appears in the ribbon area.</a:t>
          </a:r>
          <a:endParaRPr lang="en-US" sz="1400" b="0">
            <a:solidFill>
              <a:srgbClr val="18244F"/>
            </a:solidFill>
            <a:latin typeface="Verdana" panose="020B060403050404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40822</xdr:colOff>
      <xdr:row>0</xdr:row>
      <xdr:rowOff>0</xdr:rowOff>
    </xdr:from>
    <xdr:to>
      <xdr:col>1</xdr:col>
      <xdr:colOff>940939</xdr:colOff>
      <xdr:row>4</xdr:row>
      <xdr:rowOff>64063</xdr:rowOff>
    </xdr:to>
    <xdr:pic>
      <xdr:nvPicPr>
        <xdr:cNvPr id="4" name="Picture 3" descr="http://blink.fhlbc.loc/sites/Communications/Shared%20Documents/FHLBank%20Chicago%20Rebrand%202021/Logos/FHLBANK_CHICAGO_LOGOS_horizontal_Navy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0" t="12583"/>
        <a:stretch/>
      </xdr:blipFill>
      <xdr:spPr bwMode="auto">
        <a:xfrm>
          <a:off x="40822" y="0"/>
          <a:ext cx="1934260" cy="86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heet001" backgroundRefresh="0" growShrinkType="overwriteClear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GridLines="0" showRowColHeaders="0" tabSelected="1" zoomScale="85" zoomScaleNormal="85" workbookViewId="0"/>
  </sheetViews>
  <sheetFormatPr defaultColWidth="0" defaultRowHeight="14.25" zeroHeight="1" x14ac:dyDescent="0.2"/>
  <cols>
    <col min="1" max="1" width="9.140625" style="169" customWidth="1"/>
    <col min="2" max="2" width="62.42578125" style="169" customWidth="1"/>
    <col min="3" max="3" width="19.140625" style="169" bestFit="1" customWidth="1"/>
    <col min="4" max="4" width="50.140625" style="170" customWidth="1"/>
    <col min="5" max="5" width="9.140625" style="162" customWidth="1"/>
    <col min="6" max="6" width="0" style="162" hidden="1" customWidth="1"/>
    <col min="7" max="16384" width="9.140625" style="162" hidden="1"/>
  </cols>
  <sheetData>
    <row r="1" spans="1:4" x14ac:dyDescent="0.2">
      <c r="A1" s="160"/>
      <c r="B1" s="160"/>
      <c r="C1" s="160"/>
      <c r="D1" s="161"/>
    </row>
    <row r="2" spans="1:4" x14ac:dyDescent="0.2">
      <c r="A2" s="160"/>
      <c r="B2" s="160"/>
      <c r="C2" s="160"/>
      <c r="D2" s="161"/>
    </row>
    <row r="3" spans="1:4" x14ac:dyDescent="0.2">
      <c r="A3" s="160"/>
      <c r="B3" s="160"/>
      <c r="C3" s="160"/>
      <c r="D3" s="161"/>
    </row>
    <row r="4" spans="1:4" ht="57.75" customHeight="1" x14ac:dyDescent="0.35">
      <c r="A4" s="160"/>
      <c r="B4" s="230" t="s">
        <v>123</v>
      </c>
      <c r="C4" s="231"/>
      <c r="D4" s="231"/>
    </row>
    <row r="5" spans="1:4" x14ac:dyDescent="0.2">
      <c r="A5" s="160"/>
      <c r="B5" s="160"/>
      <c r="C5" s="160"/>
      <c r="D5" s="161"/>
    </row>
    <row r="6" spans="1:4" x14ac:dyDescent="0.2">
      <c r="A6" s="160"/>
      <c r="B6" s="160"/>
      <c r="C6" s="160"/>
      <c r="D6" s="161"/>
    </row>
    <row r="7" spans="1:4" ht="15" x14ac:dyDescent="0.2">
      <c r="A7" s="160"/>
      <c r="B7" s="232" t="s">
        <v>0</v>
      </c>
      <c r="C7" s="163"/>
      <c r="D7" s="161"/>
    </row>
    <row r="8" spans="1:4" ht="15" x14ac:dyDescent="0.2">
      <c r="A8" s="160"/>
      <c r="B8" s="232" t="s">
        <v>131</v>
      </c>
      <c r="C8" s="163"/>
      <c r="D8" s="161"/>
    </row>
    <row r="9" spans="1:4" ht="15" x14ac:dyDescent="0.2">
      <c r="A9" s="160"/>
      <c r="B9" s="232" t="s">
        <v>1</v>
      </c>
      <c r="C9" s="163"/>
      <c r="D9" s="161"/>
    </row>
    <row r="10" spans="1:4" ht="15" x14ac:dyDescent="0.2">
      <c r="A10" s="160"/>
      <c r="B10" s="232" t="s">
        <v>2</v>
      </c>
      <c r="C10" s="163"/>
      <c r="D10" s="161"/>
    </row>
    <row r="11" spans="1:4" ht="15" x14ac:dyDescent="0.2">
      <c r="A11" s="160"/>
      <c r="B11" s="160"/>
      <c r="C11" s="163"/>
      <c r="D11" s="161"/>
    </row>
    <row r="12" spans="1:4" ht="15" x14ac:dyDescent="0.2">
      <c r="A12" s="160"/>
      <c r="B12" s="232" t="s">
        <v>127</v>
      </c>
      <c r="C12" s="163"/>
      <c r="D12" s="161"/>
    </row>
    <row r="13" spans="1:4" ht="15" x14ac:dyDescent="0.2">
      <c r="A13" s="160"/>
      <c r="B13" s="232" t="s">
        <v>128</v>
      </c>
      <c r="C13" s="163"/>
      <c r="D13" s="161"/>
    </row>
    <row r="14" spans="1:4" ht="15" x14ac:dyDescent="0.2">
      <c r="A14" s="160"/>
      <c r="B14" s="232" t="s">
        <v>3</v>
      </c>
      <c r="C14" s="163"/>
      <c r="D14" s="161"/>
    </row>
    <row r="15" spans="1:4" ht="15" x14ac:dyDescent="0.2">
      <c r="A15" s="160"/>
      <c r="B15" s="160"/>
      <c r="C15" s="163"/>
      <c r="D15" s="161"/>
    </row>
    <row r="16" spans="1:4" ht="15" x14ac:dyDescent="0.2">
      <c r="A16" s="160"/>
      <c r="B16" s="232" t="s">
        <v>4</v>
      </c>
      <c r="C16" s="160"/>
      <c r="D16" s="161"/>
    </row>
    <row r="17" spans="1:6" ht="15" x14ac:dyDescent="0.2">
      <c r="A17" s="160"/>
      <c r="B17" s="232" t="s">
        <v>5</v>
      </c>
      <c r="C17" s="160"/>
      <c r="D17" s="161"/>
    </row>
    <row r="18" spans="1:6" ht="15" x14ac:dyDescent="0.2">
      <c r="A18" s="160"/>
      <c r="B18" s="232" t="s">
        <v>6</v>
      </c>
      <c r="C18" s="160"/>
      <c r="D18" s="161"/>
    </row>
    <row r="19" spans="1:6" ht="15" thickBot="1" x14ac:dyDescent="0.25">
      <c r="A19" s="160"/>
      <c r="B19" s="164"/>
      <c r="C19" s="164"/>
      <c r="D19" s="164"/>
      <c r="E19" s="164"/>
    </row>
    <row r="20" spans="1:6" ht="15" thickTop="1" x14ac:dyDescent="0.2">
      <c r="A20" s="160"/>
      <c r="B20" s="160"/>
      <c r="C20" s="160"/>
      <c r="D20" s="161"/>
    </row>
    <row r="21" spans="1:6" ht="15" x14ac:dyDescent="0.2">
      <c r="A21" s="160"/>
      <c r="B21" s="233" t="s">
        <v>7</v>
      </c>
      <c r="C21" s="239">
        <f>INT(DailyRateSheet!J2)</f>
        <v>45429</v>
      </c>
      <c r="D21" s="165" t="str">
        <f ca="1">IF(F21=FALSE,"Not current. Click here and follow instructions to refresh","Rates are current")</f>
        <v>Rates are current</v>
      </c>
      <c r="F21" s="166" t="b">
        <f ca="1">INT(DailyRateSheet!J2)=TODAY()</f>
        <v>1</v>
      </c>
    </row>
    <row r="22" spans="1:6" ht="15" x14ac:dyDescent="0.2">
      <c r="A22" s="160"/>
      <c r="B22" s="233" t="s">
        <v>8</v>
      </c>
      <c r="C22" s="237">
        <v>500000</v>
      </c>
      <c r="D22" s="240" t="s">
        <v>9</v>
      </c>
    </row>
    <row r="23" spans="1:6" ht="15" x14ac:dyDescent="0.2">
      <c r="A23" s="160"/>
      <c r="B23" s="233" t="s">
        <v>10</v>
      </c>
      <c r="C23" s="237">
        <v>100000</v>
      </c>
      <c r="D23" s="241" t="str">
        <f>"Max of " &amp;TEXT(C22/C29*C23,"$0,000")&amp;" is supported by starting subsidy"</f>
        <v>Max of $9,919,903 is supported by starting subsidy</v>
      </c>
    </row>
    <row r="24" spans="1:6" ht="15" x14ac:dyDescent="0.2">
      <c r="A24" s="160"/>
      <c r="B24" s="233" t="s">
        <v>11</v>
      </c>
      <c r="C24" s="238" t="s">
        <v>12</v>
      </c>
      <c r="D24" s="240" t="s">
        <v>13</v>
      </c>
      <c r="F24" s="162">
        <f>IF(Adv_term = " 1 year ",1,VALUE(SUBSTITUTE(Adv_term," years","")))</f>
        <v>1</v>
      </c>
    </row>
    <row r="25" spans="1:6" ht="15" x14ac:dyDescent="0.2">
      <c r="A25" s="160"/>
      <c r="B25" s="233" t="s">
        <v>14</v>
      </c>
      <c r="C25" s="235">
        <f>VLOOKUP(Adv_term,Adv_tbl,2, FALSE)</f>
        <v>5.11E-2</v>
      </c>
      <c r="D25" s="161"/>
    </row>
    <row r="26" spans="1:6" ht="15" x14ac:dyDescent="0.2">
      <c r="A26" s="160"/>
      <c r="B26" s="234" t="s">
        <v>15</v>
      </c>
      <c r="C26" s="236">
        <f>-C25</f>
        <v>-5.11E-2</v>
      </c>
      <c r="D26" s="161"/>
    </row>
    <row r="27" spans="1:6" ht="15" x14ac:dyDescent="0.2">
      <c r="A27" s="160"/>
      <c r="B27" s="233" t="s">
        <v>16</v>
      </c>
      <c r="C27" s="235">
        <f>C25+C26</f>
        <v>0</v>
      </c>
      <c r="D27" s="161"/>
    </row>
    <row r="28" spans="1:6" ht="15.75" thickBot="1" x14ac:dyDescent="0.25">
      <c r="A28" s="160"/>
      <c r="B28" s="167"/>
      <c r="C28" s="168"/>
      <c r="D28" s="161"/>
    </row>
    <row r="29" spans="1:6" ht="16.5" thickBot="1" x14ac:dyDescent="0.3">
      <c r="A29" s="160"/>
      <c r="B29" s="242" t="s">
        <v>17</v>
      </c>
      <c r="C29" s="244">
        <f>PV(C25/12,F24*12,-C25/12*C23*365/360,C23,0)-PV(C25/12,F24*12,-C27/12*C23*365/360,C23,0)</f>
        <v>5040.372109843127</v>
      </c>
      <c r="D29" s="1" t="str">
        <f>IF(C29&lt;=C22,"Ö","")</f>
        <v>Ö</v>
      </c>
    </row>
    <row r="30" spans="1:6" ht="15" x14ac:dyDescent="0.2">
      <c r="A30" s="160"/>
      <c r="B30" s="167"/>
      <c r="C30" s="168"/>
      <c r="D30" s="161"/>
    </row>
    <row r="31" spans="1:6" ht="15" x14ac:dyDescent="0.2">
      <c r="A31" s="160"/>
      <c r="B31" s="233" t="s">
        <v>18</v>
      </c>
      <c r="C31" s="243">
        <f>IF(C22-C29 &lt; 0, "Exceeds subsidy", C22-C29)</f>
        <v>494959.62789015687</v>
      </c>
      <c r="D31" s="161" t="str">
        <f>IF(ISNUMBER(C31),"","Please reduce amount or term")</f>
        <v/>
      </c>
    </row>
    <row r="32" spans="1:6" x14ac:dyDescent="0.2">
      <c r="A32" s="160"/>
      <c r="B32" s="160"/>
      <c r="C32" s="160"/>
      <c r="D32" s="161"/>
    </row>
    <row r="33" spans="1:5" ht="15" thickBot="1" x14ac:dyDescent="0.25">
      <c r="A33" s="160"/>
      <c r="B33" s="164"/>
      <c r="C33" s="164"/>
      <c r="D33" s="164"/>
      <c r="E33" s="164"/>
    </row>
    <row r="34" spans="1:5" ht="15" thickTop="1" x14ac:dyDescent="0.2">
      <c r="A34" s="160"/>
      <c r="B34" s="160"/>
      <c r="C34" s="160"/>
      <c r="D34" s="161"/>
    </row>
    <row r="35" spans="1:5" x14ac:dyDescent="0.2">
      <c r="A35" s="160"/>
      <c r="B35" s="160"/>
      <c r="C35" s="160"/>
      <c r="D35" s="161"/>
    </row>
    <row r="36" spans="1:5" x14ac:dyDescent="0.2">
      <c r="A36" s="160"/>
      <c r="C36" s="160"/>
      <c r="D36" s="161"/>
    </row>
    <row r="37" spans="1:5" x14ac:dyDescent="0.2">
      <c r="A37" s="160"/>
      <c r="B37" s="160"/>
      <c r="C37" s="160"/>
      <c r="D37" s="161"/>
    </row>
    <row r="38" spans="1:5" ht="26.25" customHeight="1" x14ac:dyDescent="0.2">
      <c r="A38" s="160"/>
      <c r="B38" s="246" t="s">
        <v>129</v>
      </c>
      <c r="C38" s="246"/>
      <c r="D38" s="246"/>
    </row>
    <row r="39" spans="1:5" x14ac:dyDescent="0.2">
      <c r="A39" s="160"/>
      <c r="B39" s="229"/>
      <c r="C39" s="229"/>
      <c r="D39" s="229"/>
    </row>
    <row r="40" spans="1:5" x14ac:dyDescent="0.2">
      <c r="A40" s="160"/>
      <c r="B40" s="245" t="s">
        <v>130</v>
      </c>
      <c r="C40" s="160"/>
      <c r="D40" s="161"/>
    </row>
    <row r="41" spans="1:5" x14ac:dyDescent="0.2">
      <c r="A41" s="160"/>
      <c r="C41" s="160"/>
      <c r="D41" s="161"/>
    </row>
  </sheetData>
  <sheetProtection selectLockedCells="1"/>
  <mergeCells count="3">
    <mergeCell ref="B4:D4"/>
    <mergeCell ref="B38:D38"/>
    <mergeCell ref="B39:D39"/>
  </mergeCells>
  <conditionalFormatting sqref="C29">
    <cfRule type="expression" dxfId="9" priority="3">
      <formula>NOT(ISNUMBER($C$31))</formula>
    </cfRule>
    <cfRule type="expression" dxfId="8" priority="4">
      <formula>ISNUMBER($C$31)</formula>
    </cfRule>
  </conditionalFormatting>
  <conditionalFormatting sqref="C31">
    <cfRule type="expression" dxfId="5" priority="1">
      <formula>NOT(ISNUMBER($C$31))</formula>
    </cfRule>
    <cfRule type="expression" dxfId="7" priority="2">
      <formula>ISNUMBER($C$31)</formula>
    </cfRule>
  </conditionalFormatting>
  <conditionalFormatting sqref="C21">
    <cfRule type="expression" dxfId="6" priority="5">
      <formula>$F$21=FALSE</formula>
    </cfRule>
  </conditionalFormatting>
  <dataValidations count="3">
    <dataValidation type="custom" errorStyle="warning" allowBlank="1" showInputMessage="1" showErrorMessage="1" error="Maximum Initial Subsidy per member is $250,000 in 2020" sqref="C22" xr:uid="{00000000-0002-0000-0000-000000000000}">
      <formula1>"&lt;=250000"</formula1>
    </dataValidation>
    <dataValidation type="list" allowBlank="1" showInputMessage="1" showErrorMessage="1" sqref="C24" xr:uid="{00000000-0002-0000-0000-000001000000}">
      <formula1>Terms_lst</formula1>
    </dataValidation>
    <dataValidation type="whole" operator="greaterThan" allowBlank="1" showInputMessage="1" showErrorMessage="1" sqref="C23" xr:uid="{00000000-0002-0000-0000-000002000000}">
      <formula1>0</formula1>
    </dataValidation>
  </dataValidations>
  <hyperlinks>
    <hyperlink ref="D21" location="DailyRateSheet!P1" display="DailyRateSheet!P1" xr:uid="{00000000-0004-0000-0000-000000000000}"/>
  </hyperlinks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4165"/>
  </sheetPr>
  <dimension ref="A1:Z114"/>
  <sheetViews>
    <sheetView showGridLines="0" showRowColHeaders="0" zoomScale="70" zoomScaleNormal="70" workbookViewId="0">
      <selection activeCell="S16" sqref="S16"/>
    </sheetView>
  </sheetViews>
  <sheetFormatPr defaultColWidth="0" defaultRowHeight="15" zeroHeight="1" x14ac:dyDescent="0.25"/>
  <cols>
    <col min="1" max="1" width="15.42578125" customWidth="1"/>
    <col min="2" max="2" width="19" customWidth="1"/>
    <col min="3" max="3" width="15.42578125" customWidth="1"/>
    <col min="4" max="4" width="16.7109375" customWidth="1"/>
    <col min="5" max="5" width="18.5703125" customWidth="1"/>
    <col min="6" max="6" width="1.7109375" customWidth="1"/>
    <col min="7" max="7" width="19.140625" customWidth="1"/>
    <col min="8" max="8" width="16.28515625" customWidth="1"/>
    <col min="9" max="9" width="18.85546875" customWidth="1"/>
    <col min="10" max="10" width="16.28515625" customWidth="1"/>
    <col min="11" max="11" width="18.140625" customWidth="1"/>
    <col min="12" max="12" width="1.42578125" customWidth="1"/>
    <col min="13" max="13" width="16.42578125" style="2" customWidth="1"/>
    <col min="14" max="14" width="13" style="2" customWidth="1"/>
    <col min="15" max="16" width="16.85546875" style="2" customWidth="1"/>
    <col min="17" max="19" width="14.7109375" style="2" customWidth="1"/>
    <col min="20" max="20" width="9" style="2" customWidth="1"/>
    <col min="21" max="26" width="9" style="2" hidden="1" customWidth="1"/>
    <col min="27" max="16384" width="8.85546875" style="2" hidden="1"/>
  </cols>
  <sheetData>
    <row r="1" spans="1:24" x14ac:dyDescent="0.25"/>
    <row r="2" spans="1:24" ht="13.5" customHeight="1" x14ac:dyDescent="0.25">
      <c r="A2" s="26"/>
      <c r="B2" s="27"/>
      <c r="C2" s="27"/>
      <c r="D2" s="27"/>
      <c r="E2" s="28"/>
      <c r="F2" s="29"/>
      <c r="G2" s="29"/>
      <c r="H2" s="29"/>
      <c r="I2" s="28"/>
      <c r="J2" s="222">
        <v>45429.352083333331</v>
      </c>
      <c r="K2" s="222"/>
    </row>
    <row r="3" spans="1:24" ht="18" customHeight="1" x14ac:dyDescent="0.25">
      <c r="A3" s="26"/>
      <c r="B3" s="27"/>
      <c r="C3" s="27"/>
      <c r="D3" s="28"/>
      <c r="E3" s="223" t="s">
        <v>19</v>
      </c>
      <c r="F3" s="223"/>
      <c r="G3" s="223"/>
      <c r="H3" s="223"/>
      <c r="I3" s="30"/>
      <c r="J3" s="222"/>
      <c r="K3" s="222"/>
      <c r="L3" s="31"/>
      <c r="M3" s="3"/>
    </row>
    <row r="4" spans="1:24" ht="16.5" customHeight="1" x14ac:dyDescent="0.25">
      <c r="B4" s="32"/>
      <c r="C4" s="32"/>
      <c r="D4" s="30"/>
      <c r="E4" s="223"/>
      <c r="F4" s="223"/>
      <c r="G4" s="223"/>
      <c r="H4" s="223"/>
      <c r="I4" s="30"/>
      <c r="J4" s="28"/>
      <c r="K4" s="28"/>
      <c r="L4" s="33"/>
      <c r="M4" s="4"/>
      <c r="T4" s="5"/>
      <c r="U4" s="5"/>
      <c r="V4" s="5"/>
      <c r="W4" s="5"/>
    </row>
    <row r="5" spans="1:24" ht="20.25" customHeight="1" x14ac:dyDescent="0.25">
      <c r="A5" s="34"/>
      <c r="B5" s="224" t="s">
        <v>20</v>
      </c>
      <c r="C5" s="224"/>
      <c r="D5" s="224"/>
      <c r="E5" s="224"/>
      <c r="F5" s="224"/>
      <c r="G5" s="224"/>
      <c r="H5" s="224"/>
      <c r="I5" s="224"/>
      <c r="J5" s="224"/>
      <c r="K5" s="35"/>
      <c r="L5" s="31"/>
      <c r="M5" s="6"/>
    </row>
    <row r="6" spans="1:24" ht="15.75" x14ac:dyDescent="0.25">
      <c r="A6" s="34"/>
      <c r="B6" s="36"/>
      <c r="C6" s="225" t="s">
        <v>21</v>
      </c>
      <c r="D6" s="225"/>
      <c r="E6" s="225"/>
      <c r="F6" s="225"/>
      <c r="G6" s="225"/>
      <c r="H6" s="225"/>
      <c r="I6" s="225"/>
      <c r="J6" s="37"/>
      <c r="K6" s="35"/>
      <c r="L6" s="31"/>
      <c r="M6" s="6"/>
      <c r="N6" s="7"/>
      <c r="O6" s="7"/>
      <c r="Q6" s="7"/>
      <c r="R6" s="7"/>
      <c r="S6" s="7"/>
      <c r="T6" s="7"/>
      <c r="U6" s="7"/>
    </row>
    <row r="7" spans="1:24" ht="19.5" x14ac:dyDescent="0.25">
      <c r="A7" s="34"/>
      <c r="B7" s="38"/>
      <c r="C7" s="39"/>
      <c r="D7" s="40"/>
      <c r="E7" s="40"/>
      <c r="F7" s="40"/>
      <c r="G7" s="40"/>
      <c r="H7" s="40"/>
      <c r="I7" s="41"/>
      <c r="J7" s="42"/>
      <c r="K7" s="43"/>
      <c r="L7" s="31"/>
      <c r="M7" s="6"/>
      <c r="N7" s="7"/>
      <c r="O7" s="7"/>
      <c r="Q7" s="7"/>
      <c r="R7" s="7"/>
      <c r="S7" s="7"/>
      <c r="T7" s="7"/>
      <c r="U7" s="7"/>
    </row>
    <row r="8" spans="1:24" x14ac:dyDescent="0.25">
      <c r="A8" s="226" t="s">
        <v>22</v>
      </c>
      <c r="B8" s="227"/>
      <c r="C8" s="227"/>
      <c r="D8" s="227"/>
      <c r="E8" s="228"/>
      <c r="F8" s="44"/>
      <c r="G8" s="226" t="s">
        <v>23</v>
      </c>
      <c r="H8" s="227"/>
      <c r="I8" s="227"/>
      <c r="J8" s="227"/>
      <c r="K8" s="228"/>
      <c r="L8" s="31"/>
      <c r="M8" s="6"/>
    </row>
    <row r="9" spans="1:24" ht="20.25" customHeight="1" x14ac:dyDescent="0.25">
      <c r="A9" s="195" t="s">
        <v>132</v>
      </c>
      <c r="B9" s="196"/>
      <c r="C9" s="196"/>
      <c r="D9" s="196"/>
      <c r="E9" s="197"/>
      <c r="F9" s="45"/>
      <c r="G9" s="46" t="s">
        <v>24</v>
      </c>
      <c r="H9" s="47" t="s">
        <v>25</v>
      </c>
      <c r="I9" s="47" t="s">
        <v>26</v>
      </c>
      <c r="J9" s="204" t="s">
        <v>27</v>
      </c>
      <c r="K9" s="205"/>
      <c r="L9" s="31"/>
      <c r="M9" s="6"/>
    </row>
    <row r="10" spans="1:24" ht="30" customHeight="1" x14ac:dyDescent="0.25">
      <c r="A10" s="198"/>
      <c r="B10" s="199"/>
      <c r="C10" s="199"/>
      <c r="D10" s="199"/>
      <c r="E10" s="200"/>
      <c r="F10" s="45"/>
      <c r="G10" s="48" t="s">
        <v>28</v>
      </c>
      <c r="H10" s="49">
        <v>4.8000000000000001E-2</v>
      </c>
      <c r="I10" s="49">
        <v>4.7100000000000003E-2</v>
      </c>
      <c r="J10" s="206">
        <v>4.8800000000000003E-2</v>
      </c>
      <c r="K10" s="207"/>
      <c r="L10" s="31"/>
      <c r="M10" s="6"/>
    </row>
    <row r="11" spans="1:24" ht="15" customHeight="1" x14ac:dyDescent="0.25">
      <c r="A11" s="198"/>
      <c r="B11" s="199"/>
      <c r="C11" s="199"/>
      <c r="D11" s="199"/>
      <c r="E11" s="200"/>
      <c r="F11" s="45"/>
      <c r="G11" s="50" t="s">
        <v>29</v>
      </c>
      <c r="H11" s="49">
        <v>4.41E-2</v>
      </c>
      <c r="I11" s="49">
        <v>4.1799999999999997E-2</v>
      </c>
      <c r="J11" s="208">
        <v>4.53E-2</v>
      </c>
      <c r="K11" s="209"/>
      <c r="L11" s="31"/>
      <c r="M11" s="6"/>
    </row>
    <row r="12" spans="1:24" x14ac:dyDescent="0.25">
      <c r="A12" s="198"/>
      <c r="B12" s="199"/>
      <c r="C12" s="199"/>
      <c r="D12" s="199"/>
      <c r="E12" s="200"/>
      <c r="F12" s="45"/>
      <c r="G12" s="51" t="s">
        <v>30</v>
      </c>
      <c r="H12" s="49">
        <v>4.3999999999999997E-2</v>
      </c>
      <c r="I12" s="49">
        <v>4.0899999999999999E-2</v>
      </c>
      <c r="J12" s="208">
        <v>4.6699999999999998E-2</v>
      </c>
      <c r="K12" s="209"/>
      <c r="L12" s="31"/>
      <c r="M12" s="6"/>
    </row>
    <row r="13" spans="1:24" ht="18.75" customHeight="1" x14ac:dyDescent="0.25">
      <c r="A13" s="201"/>
      <c r="B13" s="202"/>
      <c r="C13" s="202"/>
      <c r="D13" s="202"/>
      <c r="E13" s="203"/>
      <c r="F13" s="45"/>
      <c r="G13" s="52" t="s">
        <v>31</v>
      </c>
      <c r="H13" s="53">
        <v>4.3999999999999997E-2</v>
      </c>
      <c r="I13" s="53">
        <v>4.0399999999999998E-2</v>
      </c>
      <c r="J13" s="210">
        <v>4.7699999999999999E-2</v>
      </c>
      <c r="K13" s="211"/>
      <c r="L13" s="31"/>
      <c r="M13" s="6"/>
    </row>
    <row r="14" spans="1:24" x14ac:dyDescent="0.25">
      <c r="A14" s="171"/>
      <c r="B14" s="171"/>
      <c r="C14" s="171"/>
      <c r="D14" s="171"/>
      <c r="E14" s="171"/>
      <c r="F14" s="45"/>
      <c r="G14" s="212" t="s">
        <v>108</v>
      </c>
      <c r="H14" s="213"/>
      <c r="I14" s="213"/>
      <c r="J14" s="213"/>
      <c r="K14" s="214"/>
      <c r="L14" s="31"/>
      <c r="M14" s="6"/>
    </row>
    <row r="15" spans="1:24" s="8" customFormat="1" ht="15.75" x14ac:dyDescent="0.25">
      <c r="A15" s="54"/>
      <c r="B15" s="54"/>
      <c r="C15" s="54"/>
      <c r="D15" s="54"/>
      <c r="E15" s="54"/>
      <c r="F15" s="45"/>
      <c r="G15" s="215" t="s">
        <v>89</v>
      </c>
      <c r="H15" s="216"/>
      <c r="I15" s="55">
        <v>5.1799999999999999E-2</v>
      </c>
      <c r="J15" s="217" t="s">
        <v>109</v>
      </c>
      <c r="K15" s="218"/>
      <c r="L15" s="31"/>
      <c r="N15" s="9"/>
      <c r="O15" s="9"/>
      <c r="P15" s="9"/>
      <c r="T15" s="10"/>
      <c r="U15" s="10"/>
      <c r="V15" s="10"/>
      <c r="W15" s="10"/>
      <c r="X15" s="10"/>
    </row>
    <row r="16" spans="1:24" s="11" customFormat="1" ht="28.5" customHeight="1" x14ac:dyDescent="0.2">
      <c r="A16" s="219" t="s">
        <v>27</v>
      </c>
      <c r="B16" s="220"/>
      <c r="C16" s="220"/>
      <c r="D16" s="220"/>
      <c r="E16" s="221"/>
      <c r="F16" s="56"/>
      <c r="G16" s="179" t="s">
        <v>124</v>
      </c>
      <c r="H16" s="180"/>
      <c r="I16" s="180"/>
      <c r="J16" s="180"/>
      <c r="K16" s="181"/>
      <c r="L16" s="56"/>
      <c r="T16" s="12"/>
      <c r="U16" s="12"/>
      <c r="V16" s="12"/>
      <c r="W16" s="12"/>
      <c r="X16" s="12"/>
    </row>
    <row r="17" spans="1:26" ht="18.75" customHeight="1" x14ac:dyDescent="0.25">
      <c r="A17" s="57" t="s">
        <v>11</v>
      </c>
      <c r="B17" s="58" t="s">
        <v>32</v>
      </c>
      <c r="C17" s="59" t="s">
        <v>33</v>
      </c>
      <c r="D17" s="60" t="s">
        <v>34</v>
      </c>
      <c r="E17" s="61" t="s">
        <v>35</v>
      </c>
      <c r="F17" s="62"/>
      <c r="G17" s="63" t="s">
        <v>24</v>
      </c>
      <c r="H17" s="64" t="s">
        <v>46</v>
      </c>
      <c r="I17" s="65" t="s">
        <v>47</v>
      </c>
      <c r="J17" s="66" t="s">
        <v>48</v>
      </c>
      <c r="K17" s="67" t="s">
        <v>49</v>
      </c>
      <c r="L17" s="68"/>
      <c r="T17" s="13"/>
      <c r="U17" s="13"/>
      <c r="V17" s="13"/>
      <c r="W17" s="13"/>
      <c r="X17" s="13"/>
    </row>
    <row r="18" spans="1:26" ht="18.75" customHeight="1" x14ac:dyDescent="0.2">
      <c r="A18" s="69" t="s">
        <v>36</v>
      </c>
      <c r="B18" s="193"/>
      <c r="C18" s="70">
        <v>5.4699999999999999E-2</v>
      </c>
      <c r="D18" s="71">
        <v>5.3199999999999997E-2</v>
      </c>
      <c r="E18" s="193" t="s">
        <v>37</v>
      </c>
      <c r="F18" s="72"/>
      <c r="G18" s="73" t="s">
        <v>53</v>
      </c>
      <c r="H18" s="74" t="s">
        <v>63</v>
      </c>
      <c r="I18" s="75">
        <v>5.7599999999999998E-2</v>
      </c>
      <c r="J18" s="76">
        <v>5.6099999999999997E-2</v>
      </c>
      <c r="K18" s="75">
        <v>8.8000000000000005E-3</v>
      </c>
      <c r="L18" s="77"/>
    </row>
    <row r="19" spans="1:26" ht="18.75" customHeight="1" x14ac:dyDescent="0.2">
      <c r="A19" s="73" t="s">
        <v>38</v>
      </c>
      <c r="B19" s="194"/>
      <c r="C19" s="70">
        <v>5.4699999999999999E-2</v>
      </c>
      <c r="D19" s="71">
        <v>5.3199999999999997E-2</v>
      </c>
      <c r="E19" s="194"/>
      <c r="F19" s="78"/>
      <c r="G19" s="73" t="s">
        <v>53</v>
      </c>
      <c r="H19" s="74" t="s">
        <v>51</v>
      </c>
      <c r="I19" s="70">
        <v>5.5300000000000002E-2</v>
      </c>
      <c r="J19" s="76">
        <v>5.3800000000000001E-2</v>
      </c>
      <c r="K19" s="70">
        <v>6.4999999999999997E-3</v>
      </c>
      <c r="L19" s="77"/>
    </row>
    <row r="20" spans="1:26" ht="16.5" customHeight="1" x14ac:dyDescent="0.2">
      <c r="A20" s="73" t="s">
        <v>40</v>
      </c>
      <c r="B20" s="194"/>
      <c r="C20" s="70">
        <v>5.4699999999999999E-2</v>
      </c>
      <c r="D20" s="71">
        <v>5.3199999999999997E-2</v>
      </c>
      <c r="E20" s="194"/>
      <c r="F20" s="72"/>
      <c r="G20" s="73" t="s">
        <v>39</v>
      </c>
      <c r="H20" s="74" t="s">
        <v>63</v>
      </c>
      <c r="I20" s="70">
        <v>5.8999999999999997E-2</v>
      </c>
      <c r="J20" s="76">
        <v>5.7500000000000002E-2</v>
      </c>
      <c r="K20" s="70">
        <v>1.2200000000000001E-2</v>
      </c>
      <c r="L20" s="77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 x14ac:dyDescent="0.2">
      <c r="A21" s="73" t="s">
        <v>42</v>
      </c>
      <c r="B21" s="79">
        <v>5.3699999999999998E-2</v>
      </c>
      <c r="C21" s="70">
        <v>5.4699999999999999E-2</v>
      </c>
      <c r="D21" s="71">
        <v>5.3199999999999997E-2</v>
      </c>
      <c r="E21" s="194"/>
      <c r="F21" s="80"/>
      <c r="G21" s="73" t="s">
        <v>39</v>
      </c>
      <c r="H21" s="74" t="s">
        <v>51</v>
      </c>
      <c r="I21" s="70">
        <v>5.6099999999999997E-2</v>
      </c>
      <c r="J21" s="76">
        <v>5.4600000000000003E-2</v>
      </c>
      <c r="K21" s="70">
        <v>9.2999999999999992E-3</v>
      </c>
      <c r="L21" s="77"/>
    </row>
    <row r="22" spans="1:26" ht="24" customHeight="1" x14ac:dyDescent="0.2">
      <c r="A22" s="73" t="s">
        <v>44</v>
      </c>
      <c r="B22" s="79">
        <v>5.3900000000000003E-2</v>
      </c>
      <c r="C22" s="70">
        <v>5.4899999999999997E-2</v>
      </c>
      <c r="D22" s="71">
        <v>5.3400000000000003E-2</v>
      </c>
      <c r="E22" s="194"/>
      <c r="F22" s="72"/>
      <c r="G22" s="73" t="s">
        <v>41</v>
      </c>
      <c r="H22" s="74" t="s">
        <v>63</v>
      </c>
      <c r="I22" s="70">
        <v>6.0600000000000001E-2</v>
      </c>
      <c r="J22" s="76">
        <v>5.9200000000000003E-2</v>
      </c>
      <c r="K22" s="70">
        <v>1.5299999999999999E-2</v>
      </c>
      <c r="L22" s="77"/>
    </row>
    <row r="23" spans="1:26" ht="16.5" customHeight="1" x14ac:dyDescent="0.25">
      <c r="A23" s="73" t="s">
        <v>45</v>
      </c>
      <c r="B23" s="79">
        <v>5.3600000000000002E-2</v>
      </c>
      <c r="C23" s="70">
        <v>5.4600000000000003E-2</v>
      </c>
      <c r="D23" s="71">
        <v>5.3100000000000001E-2</v>
      </c>
      <c r="E23" s="194"/>
      <c r="F23" s="72"/>
      <c r="G23" s="73" t="s">
        <v>41</v>
      </c>
      <c r="H23" s="74" t="s">
        <v>51</v>
      </c>
      <c r="I23" s="70">
        <v>5.7700000000000001E-2</v>
      </c>
      <c r="J23" s="76">
        <v>5.62E-2</v>
      </c>
      <c r="K23" s="70">
        <v>1.24E-2</v>
      </c>
      <c r="O23" s="15"/>
    </row>
    <row r="24" spans="1:26" ht="16.5" customHeight="1" x14ac:dyDescent="0.25">
      <c r="A24" s="73" t="s">
        <v>50</v>
      </c>
      <c r="B24" s="79">
        <v>5.2999999999999999E-2</v>
      </c>
      <c r="C24" s="70">
        <v>5.4100000000000002E-2</v>
      </c>
      <c r="D24" s="71">
        <v>5.2600000000000001E-2</v>
      </c>
      <c r="E24" s="70"/>
      <c r="F24" s="72"/>
      <c r="G24" s="73" t="s">
        <v>41</v>
      </c>
      <c r="H24" s="74" t="s">
        <v>91</v>
      </c>
      <c r="I24" s="70">
        <v>5.3699999999999998E-2</v>
      </c>
      <c r="J24" s="76">
        <v>5.2299999999999999E-2</v>
      </c>
      <c r="K24" s="70">
        <v>8.3999999999999995E-3</v>
      </c>
    </row>
    <row r="25" spans="1:26" ht="16.5" customHeight="1" x14ac:dyDescent="0.25">
      <c r="A25" s="73" t="s">
        <v>12</v>
      </c>
      <c r="B25" s="79">
        <v>5.11E-2</v>
      </c>
      <c r="C25" s="70">
        <v>5.21E-2</v>
      </c>
      <c r="D25" s="71">
        <v>5.0599999999999999E-2</v>
      </c>
      <c r="E25" s="70">
        <v>4.53E-2</v>
      </c>
      <c r="F25" s="72"/>
      <c r="G25" s="73" t="s">
        <v>43</v>
      </c>
      <c r="H25" s="74" t="s">
        <v>51</v>
      </c>
      <c r="I25" s="70">
        <v>5.9900000000000002E-2</v>
      </c>
      <c r="J25" s="76">
        <v>5.8400000000000001E-2</v>
      </c>
      <c r="K25" s="70">
        <v>1.32E-2</v>
      </c>
    </row>
    <row r="26" spans="1:26" ht="16.5" customHeight="1" x14ac:dyDescent="0.25">
      <c r="A26" s="73" t="s">
        <v>52</v>
      </c>
      <c r="B26" s="79">
        <v>4.9200000000000001E-2</v>
      </c>
      <c r="C26" s="70">
        <v>5.0200000000000002E-2</v>
      </c>
      <c r="D26" s="71">
        <v>4.87E-2</v>
      </c>
      <c r="E26" s="70">
        <v>4.4200000000000003E-2</v>
      </c>
      <c r="F26" s="72"/>
      <c r="G26" s="73" t="s">
        <v>43</v>
      </c>
      <c r="H26" s="74" t="s">
        <v>28</v>
      </c>
      <c r="I26" s="70">
        <v>5.7099999999999998E-2</v>
      </c>
      <c r="J26" s="76">
        <v>5.5599999999999997E-2</v>
      </c>
      <c r="K26" s="70">
        <v>1.04E-2</v>
      </c>
    </row>
    <row r="27" spans="1:26" ht="16.5" customHeight="1" x14ac:dyDescent="0.2">
      <c r="A27" s="73" t="s">
        <v>53</v>
      </c>
      <c r="B27" s="79">
        <v>4.7800000000000002E-2</v>
      </c>
      <c r="C27" s="70">
        <v>4.8800000000000003E-2</v>
      </c>
      <c r="D27" s="71">
        <v>4.7300000000000002E-2</v>
      </c>
      <c r="E27" s="70">
        <v>4.3999999999999997E-2</v>
      </c>
      <c r="F27" s="72"/>
      <c r="G27" s="73" t="s">
        <v>54</v>
      </c>
      <c r="H27" s="74" t="s">
        <v>28</v>
      </c>
      <c r="I27" s="70">
        <v>5.7799999999999997E-2</v>
      </c>
      <c r="J27" s="76">
        <v>5.6399999999999999E-2</v>
      </c>
      <c r="K27" s="70">
        <v>1.0200000000000001E-2</v>
      </c>
      <c r="L27" s="81"/>
    </row>
    <row r="28" spans="1:26" ht="16.5" customHeight="1" x14ac:dyDescent="0.2">
      <c r="A28" s="73" t="s">
        <v>55</v>
      </c>
      <c r="B28" s="79">
        <v>4.65E-2</v>
      </c>
      <c r="C28" s="70">
        <v>4.7500000000000001E-2</v>
      </c>
      <c r="D28" s="71">
        <v>4.5999999999999999E-2</v>
      </c>
      <c r="E28" s="70">
        <v>4.3900000000000002E-2</v>
      </c>
      <c r="F28" s="72"/>
      <c r="G28" s="73" t="s">
        <v>54</v>
      </c>
      <c r="H28" s="74" t="s">
        <v>56</v>
      </c>
      <c r="I28" s="70">
        <v>5.5899999999999998E-2</v>
      </c>
      <c r="J28" s="76">
        <v>5.4399999999999997E-2</v>
      </c>
      <c r="K28" s="70">
        <v>8.2000000000000007E-3</v>
      </c>
      <c r="L28" s="81"/>
    </row>
    <row r="29" spans="1:26" ht="16.5" customHeight="1" x14ac:dyDescent="0.2">
      <c r="A29" s="73" t="s">
        <v>39</v>
      </c>
      <c r="B29" s="79">
        <v>4.58E-2</v>
      </c>
      <c r="C29" s="70">
        <v>4.6800000000000001E-2</v>
      </c>
      <c r="D29" s="71">
        <v>4.53E-2</v>
      </c>
      <c r="E29" s="70">
        <v>4.3799999999999999E-2</v>
      </c>
      <c r="F29" s="72"/>
      <c r="G29" s="73" t="s">
        <v>54</v>
      </c>
      <c r="H29" s="74" t="s">
        <v>29</v>
      </c>
      <c r="I29" s="70">
        <v>5.1900000000000002E-2</v>
      </c>
      <c r="J29" s="76">
        <v>5.04E-2</v>
      </c>
      <c r="K29" s="70">
        <v>4.3E-3</v>
      </c>
      <c r="L29" s="81"/>
    </row>
    <row r="30" spans="1:26" ht="16.5" customHeight="1" x14ac:dyDescent="0.25">
      <c r="A30" s="73" t="s">
        <v>57</v>
      </c>
      <c r="B30" s="79">
        <v>4.53E-2</v>
      </c>
      <c r="C30" s="70">
        <v>4.6300000000000001E-2</v>
      </c>
      <c r="D30" s="71">
        <v>4.48E-2</v>
      </c>
      <c r="E30" s="70">
        <v>4.36E-2</v>
      </c>
      <c r="F30" s="72"/>
      <c r="G30" s="73" t="s">
        <v>58</v>
      </c>
      <c r="H30" s="74" t="s">
        <v>29</v>
      </c>
      <c r="I30" s="70">
        <v>5.4300000000000001E-2</v>
      </c>
      <c r="J30" s="76">
        <v>5.2900000000000003E-2</v>
      </c>
      <c r="K30" s="70">
        <v>4.7000000000000002E-3</v>
      </c>
      <c r="L30" s="81"/>
      <c r="M30" s="16"/>
      <c r="N30" s="16"/>
      <c r="O30" s="4"/>
      <c r="P30" s="4"/>
    </row>
    <row r="31" spans="1:26" ht="16.5" customHeight="1" x14ac:dyDescent="0.25">
      <c r="A31" s="73" t="s">
        <v>59</v>
      </c>
      <c r="B31" s="79">
        <v>4.4999999999999998E-2</v>
      </c>
      <c r="C31" s="70">
        <v>4.6100000000000002E-2</v>
      </c>
      <c r="D31" s="71">
        <v>4.4600000000000001E-2</v>
      </c>
      <c r="E31" s="70">
        <v>4.3400000000000001E-2</v>
      </c>
      <c r="F31" s="72"/>
      <c r="G31" s="179" t="s">
        <v>125</v>
      </c>
      <c r="H31" s="180"/>
      <c r="I31" s="180"/>
      <c r="J31" s="180"/>
      <c r="K31" s="181"/>
      <c r="L31" s="81"/>
      <c r="N31" s="17"/>
      <c r="O31" s="4"/>
      <c r="P31" s="4"/>
    </row>
    <row r="32" spans="1:26" ht="18" customHeight="1" x14ac:dyDescent="0.25">
      <c r="A32" s="73" t="s">
        <v>60</v>
      </c>
      <c r="B32" s="79">
        <v>4.4600000000000001E-2</v>
      </c>
      <c r="C32" s="70">
        <v>4.5600000000000002E-2</v>
      </c>
      <c r="D32" s="71">
        <v>4.41E-2</v>
      </c>
      <c r="E32" s="70">
        <v>4.41E-2</v>
      </c>
      <c r="F32" s="72"/>
      <c r="G32" s="82" t="s">
        <v>24</v>
      </c>
      <c r="H32" s="83" t="s">
        <v>46</v>
      </c>
      <c r="I32" s="84" t="s">
        <v>61</v>
      </c>
      <c r="J32" s="85" t="s">
        <v>48</v>
      </c>
      <c r="K32" s="86" t="s">
        <v>62</v>
      </c>
      <c r="L32" s="81"/>
      <c r="N32" s="4"/>
      <c r="O32" s="4"/>
      <c r="P32" s="4"/>
    </row>
    <row r="33" spans="1:26" ht="14.25" customHeight="1" x14ac:dyDescent="0.25">
      <c r="A33" s="73" t="s">
        <v>41</v>
      </c>
      <c r="B33" s="79">
        <v>4.4299999999999999E-2</v>
      </c>
      <c r="C33" s="70">
        <v>4.53E-2</v>
      </c>
      <c r="D33" s="71">
        <v>4.3900000000000002E-2</v>
      </c>
      <c r="E33" s="70">
        <v>4.4699999999999997E-2</v>
      </c>
      <c r="F33" s="72"/>
      <c r="G33" s="73" t="s">
        <v>39</v>
      </c>
      <c r="H33" s="87" t="s">
        <v>63</v>
      </c>
      <c r="I33" s="70">
        <v>4.3400000000000001E-2</v>
      </c>
      <c r="J33" s="88">
        <v>4.19E-2</v>
      </c>
      <c r="K33" s="70">
        <v>-1.12E-2</v>
      </c>
      <c r="L33" s="81"/>
      <c r="N33" s="18"/>
      <c r="O33" s="4"/>
      <c r="P33" s="4"/>
    </row>
    <row r="34" spans="1:26" ht="19.5" customHeight="1" x14ac:dyDescent="0.2">
      <c r="A34" s="73" t="s">
        <v>64</v>
      </c>
      <c r="B34" s="79">
        <v>4.5100000000000001E-2</v>
      </c>
      <c r="C34" s="70">
        <v>4.6100000000000002E-2</v>
      </c>
      <c r="D34" s="71">
        <v>4.4600000000000001E-2</v>
      </c>
      <c r="E34" s="70">
        <v>4.5600000000000002E-2</v>
      </c>
      <c r="F34" s="72"/>
      <c r="G34" s="73" t="s">
        <v>41</v>
      </c>
      <c r="H34" s="87" t="s">
        <v>63</v>
      </c>
      <c r="I34" s="70">
        <v>4.02E-2</v>
      </c>
      <c r="J34" s="88">
        <v>3.8699999999999998E-2</v>
      </c>
      <c r="K34" s="70">
        <v>-1.44E-2</v>
      </c>
      <c r="L34" s="81"/>
    </row>
    <row r="35" spans="1:26" ht="15.75" customHeight="1" x14ac:dyDescent="0.25">
      <c r="A35" s="73" t="s">
        <v>43</v>
      </c>
      <c r="B35" s="79">
        <v>4.5699999999999998E-2</v>
      </c>
      <c r="C35" s="70">
        <v>4.6699999999999998E-2</v>
      </c>
      <c r="D35" s="71">
        <v>4.5199999999999997E-2</v>
      </c>
      <c r="E35" s="70">
        <v>4.5900000000000003E-2</v>
      </c>
      <c r="F35" s="72"/>
      <c r="G35" s="73" t="s">
        <v>43</v>
      </c>
      <c r="H35" s="87" t="s">
        <v>63</v>
      </c>
      <c r="I35" s="70">
        <v>3.9100000000000003E-2</v>
      </c>
      <c r="J35" s="88">
        <v>3.7600000000000001E-2</v>
      </c>
      <c r="K35" s="70">
        <v>-1.55E-2</v>
      </c>
      <c r="L35" s="81"/>
      <c r="N35" s="18"/>
      <c r="O35" s="4"/>
      <c r="P35" s="4"/>
    </row>
    <row r="36" spans="1:26" ht="17.25" customHeight="1" x14ac:dyDescent="0.2">
      <c r="A36" s="73" t="s">
        <v>54</v>
      </c>
      <c r="B36" s="79">
        <v>4.6699999999999998E-2</v>
      </c>
      <c r="C36" s="70">
        <v>4.7699999999999999E-2</v>
      </c>
      <c r="D36" s="71">
        <v>4.6199999999999998E-2</v>
      </c>
      <c r="E36" s="70">
        <v>4.7399999999999998E-2</v>
      </c>
      <c r="F36" s="89"/>
      <c r="G36" s="73" t="s">
        <v>54</v>
      </c>
      <c r="H36" s="87" t="s">
        <v>63</v>
      </c>
      <c r="I36" s="70">
        <v>3.8300000000000001E-2</v>
      </c>
      <c r="J36" s="88">
        <v>3.6799999999999999E-2</v>
      </c>
      <c r="K36" s="70">
        <v>-1.6299999999999999E-2</v>
      </c>
      <c r="L36" s="81"/>
    </row>
    <row r="37" spans="1:26" ht="15.75" customHeight="1" x14ac:dyDescent="0.25">
      <c r="A37" s="73" t="s">
        <v>58</v>
      </c>
      <c r="B37" s="182" t="s">
        <v>65</v>
      </c>
      <c r="C37" s="70">
        <v>4.9700000000000001E-2</v>
      </c>
      <c r="D37" s="71">
        <v>4.82E-2</v>
      </c>
      <c r="E37" s="70"/>
      <c r="F37" s="90"/>
      <c r="G37" s="73" t="s">
        <v>39</v>
      </c>
      <c r="H37" s="87" t="s">
        <v>51</v>
      </c>
      <c r="I37" s="70">
        <v>4.3900000000000002E-2</v>
      </c>
      <c r="J37" s="88">
        <v>4.24E-2</v>
      </c>
      <c r="K37" s="70">
        <v>-8.2000000000000007E-3</v>
      </c>
      <c r="L37" s="91"/>
      <c r="N37" s="18"/>
      <c r="O37" s="4"/>
      <c r="P37" s="4"/>
    </row>
    <row r="38" spans="1:26" ht="18" customHeight="1" x14ac:dyDescent="0.2">
      <c r="A38" s="73" t="s">
        <v>66</v>
      </c>
      <c r="B38" s="182"/>
      <c r="C38" s="70">
        <v>5.1799999999999999E-2</v>
      </c>
      <c r="D38" s="71">
        <v>5.0299999999999997E-2</v>
      </c>
      <c r="E38" s="70"/>
      <c r="F38" s="92"/>
      <c r="G38" s="73" t="s">
        <v>41</v>
      </c>
      <c r="H38" s="87" t="s">
        <v>51</v>
      </c>
      <c r="I38" s="70">
        <v>4.0599999999999997E-2</v>
      </c>
      <c r="J38" s="88">
        <v>3.9100000000000003E-2</v>
      </c>
      <c r="K38" s="70">
        <v>-1.15E-2</v>
      </c>
      <c r="L38" s="81"/>
    </row>
    <row r="39" spans="1:26" ht="15.75" x14ac:dyDescent="0.25">
      <c r="A39" s="73" t="s">
        <v>67</v>
      </c>
      <c r="B39" s="182"/>
      <c r="C39" s="70">
        <v>5.28E-2</v>
      </c>
      <c r="D39" s="71">
        <v>5.1299999999999998E-2</v>
      </c>
      <c r="E39" s="70"/>
      <c r="F39" s="93"/>
      <c r="G39" s="73" t="s">
        <v>43</v>
      </c>
      <c r="H39" s="87" t="s">
        <v>51</v>
      </c>
      <c r="I39" s="70">
        <v>3.95E-2</v>
      </c>
      <c r="J39" s="88">
        <v>3.7999999999999999E-2</v>
      </c>
      <c r="K39" s="70">
        <v>-1.26E-2</v>
      </c>
      <c r="L39" s="81"/>
      <c r="N39" s="18"/>
      <c r="O39" s="4"/>
      <c r="P39" s="4"/>
    </row>
    <row r="40" spans="1:26" ht="15.75" x14ac:dyDescent="0.25">
      <c r="A40" s="94"/>
      <c r="E40" s="95"/>
      <c r="F40" s="96"/>
      <c r="G40" s="73" t="s">
        <v>54</v>
      </c>
      <c r="H40" s="87" t="s">
        <v>51</v>
      </c>
      <c r="I40" s="70">
        <v>3.9E-2</v>
      </c>
      <c r="J40" s="88">
        <v>3.7499999999999999E-2</v>
      </c>
      <c r="K40" s="70">
        <v>-1.3100000000000001E-2</v>
      </c>
      <c r="L40" s="81"/>
    </row>
    <row r="41" spans="1:26" ht="15.75" x14ac:dyDescent="0.25">
      <c r="F41" s="72"/>
      <c r="G41" s="73" t="s">
        <v>41</v>
      </c>
      <c r="H41" s="87" t="s">
        <v>28</v>
      </c>
      <c r="I41" s="70">
        <v>4.1799999999999997E-2</v>
      </c>
      <c r="J41" s="88">
        <v>4.0300000000000002E-2</v>
      </c>
      <c r="K41" s="70">
        <v>-7.0000000000000001E-3</v>
      </c>
      <c r="L41" s="81"/>
      <c r="N41" s="18"/>
      <c r="O41" s="4"/>
      <c r="P41" s="4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83" t="s">
        <v>126</v>
      </c>
      <c r="B42" s="184"/>
      <c r="C42" s="184"/>
      <c r="D42" s="184"/>
      <c r="E42" s="185"/>
      <c r="G42" s="73" t="s">
        <v>43</v>
      </c>
      <c r="H42" s="87" t="s">
        <v>28</v>
      </c>
      <c r="I42" s="70">
        <v>4.02E-2</v>
      </c>
      <c r="J42" s="88">
        <v>3.8699999999999998E-2</v>
      </c>
      <c r="K42" s="70">
        <v>-8.6E-3</v>
      </c>
      <c r="L42" s="97"/>
      <c r="R42" s="6"/>
    </row>
    <row r="43" spans="1:26" ht="15.75" x14ac:dyDescent="0.25">
      <c r="A43" s="98"/>
      <c r="B43" s="186" t="s">
        <v>68</v>
      </c>
      <c r="C43" s="187"/>
      <c r="D43" s="187"/>
      <c r="E43" s="188"/>
      <c r="G43" s="73" t="s">
        <v>54</v>
      </c>
      <c r="H43" s="87" t="s">
        <v>28</v>
      </c>
      <c r="I43" s="70">
        <v>3.9199999999999999E-2</v>
      </c>
      <c r="J43" s="88">
        <v>3.7699999999999997E-2</v>
      </c>
      <c r="K43" s="70">
        <v>-9.5999999999999992E-3</v>
      </c>
      <c r="L43" s="81"/>
      <c r="N43" s="18"/>
      <c r="O43" s="4"/>
      <c r="P43" s="4"/>
    </row>
    <row r="44" spans="1:26" x14ac:dyDescent="0.2">
      <c r="A44" s="99" t="s">
        <v>11</v>
      </c>
      <c r="B44" s="100" t="s">
        <v>29</v>
      </c>
      <c r="C44" s="101" t="s">
        <v>30</v>
      </c>
      <c r="D44" s="100" t="s">
        <v>31</v>
      </c>
      <c r="E44" s="102" t="s">
        <v>69</v>
      </c>
      <c r="F44" s="103"/>
      <c r="G44" s="73" t="s">
        <v>43</v>
      </c>
      <c r="H44" s="74" t="s">
        <v>56</v>
      </c>
      <c r="I44" s="70">
        <v>4.0800000000000003E-2</v>
      </c>
      <c r="J44" s="88">
        <v>3.9300000000000002E-2</v>
      </c>
      <c r="K44" s="70">
        <v>-6.0000000000000001E-3</v>
      </c>
      <c r="L44" s="81"/>
    </row>
    <row r="45" spans="1:26" ht="15.75" x14ac:dyDescent="0.25">
      <c r="A45" s="73" t="s">
        <v>41</v>
      </c>
      <c r="B45" s="79">
        <v>4.7699999999999999E-2</v>
      </c>
      <c r="C45" s="70">
        <v>4.7E-2</v>
      </c>
      <c r="D45" s="79">
        <v>4.6600000000000003E-2</v>
      </c>
      <c r="E45" s="70">
        <v>4.6399999999999997E-2</v>
      </c>
      <c r="G45" s="73" t="s">
        <v>54</v>
      </c>
      <c r="H45" s="74" t="s">
        <v>29</v>
      </c>
      <c r="I45" s="70">
        <v>4.24E-2</v>
      </c>
      <c r="J45" s="88">
        <v>4.0899999999999999E-2</v>
      </c>
      <c r="K45" s="70">
        <v>-2.8999999999999998E-3</v>
      </c>
      <c r="L45" s="81"/>
      <c r="N45" s="18"/>
      <c r="O45" s="4"/>
      <c r="P45" s="4"/>
    </row>
    <row r="46" spans="1:26" ht="27" x14ac:dyDescent="0.25">
      <c r="A46" s="73" t="s">
        <v>43</v>
      </c>
      <c r="B46" s="79" t="s">
        <v>97</v>
      </c>
      <c r="C46" s="70">
        <v>4.7300000000000002E-2</v>
      </c>
      <c r="D46" s="79">
        <v>4.7399999999999998E-2</v>
      </c>
      <c r="E46" s="70">
        <v>4.7399999999999998E-2</v>
      </c>
      <c r="F46" s="72"/>
      <c r="G46" s="82" t="s">
        <v>24</v>
      </c>
      <c r="H46" s="83" t="s">
        <v>46</v>
      </c>
      <c r="I46" s="84" t="s">
        <v>47</v>
      </c>
      <c r="J46" s="85" t="s">
        <v>48</v>
      </c>
      <c r="K46" s="86" t="s">
        <v>62</v>
      </c>
      <c r="L46" s="81"/>
      <c r="N46" s="4"/>
      <c r="O46" s="4"/>
      <c r="P46" s="4"/>
    </row>
    <row r="47" spans="1:26" x14ac:dyDescent="0.2">
      <c r="A47" s="73" t="s">
        <v>54</v>
      </c>
      <c r="B47" s="79" t="s">
        <v>97</v>
      </c>
      <c r="C47" s="70" t="s">
        <v>97</v>
      </c>
      <c r="D47" s="79">
        <v>4.7699999999999999E-2</v>
      </c>
      <c r="E47" s="70">
        <v>4.8099999999999997E-2</v>
      </c>
      <c r="F47" s="104"/>
      <c r="G47" s="73" t="s">
        <v>41</v>
      </c>
      <c r="H47" s="74" t="s">
        <v>63</v>
      </c>
      <c r="I47" s="70">
        <v>3.7999999999999999E-2</v>
      </c>
      <c r="J47" s="88">
        <v>3.6499999999999998E-2</v>
      </c>
      <c r="K47" s="70">
        <v>-1.66E-2</v>
      </c>
      <c r="L47" s="81"/>
    </row>
    <row r="48" spans="1:26" ht="15.75" customHeight="1" x14ac:dyDescent="0.25">
      <c r="A48" s="99" t="s">
        <v>11</v>
      </c>
      <c r="B48" s="105" t="s">
        <v>69</v>
      </c>
      <c r="C48" s="106" t="s">
        <v>70</v>
      </c>
      <c r="D48" s="105" t="s">
        <v>71</v>
      </c>
      <c r="E48" s="107" t="s">
        <v>72</v>
      </c>
      <c r="G48" s="73" t="s">
        <v>43</v>
      </c>
      <c r="H48" s="74" t="s">
        <v>63</v>
      </c>
      <c r="I48" s="70">
        <v>3.5700000000000003E-2</v>
      </c>
      <c r="J48" s="88">
        <v>3.4200000000000001E-2</v>
      </c>
      <c r="K48" s="70">
        <v>-1.89E-2</v>
      </c>
      <c r="L48" s="81"/>
      <c r="P48" s="4"/>
    </row>
    <row r="49" spans="1:16" ht="18" customHeight="1" x14ac:dyDescent="0.25">
      <c r="A49" s="73" t="s">
        <v>58</v>
      </c>
      <c r="B49" s="79">
        <v>4.8899999999999999E-2</v>
      </c>
      <c r="C49" s="70">
        <v>4.9599999999999998E-2</v>
      </c>
      <c r="D49" s="79">
        <v>4.99E-2</v>
      </c>
      <c r="E49" s="70">
        <v>5.0099999999999999E-2</v>
      </c>
      <c r="G49" s="73" t="s">
        <v>54</v>
      </c>
      <c r="H49" s="74" t="s">
        <v>84</v>
      </c>
      <c r="I49" s="70">
        <v>3.3000000000000002E-2</v>
      </c>
      <c r="J49" s="88">
        <v>3.15E-2</v>
      </c>
      <c r="K49" s="70">
        <v>-2.1899999999999999E-2</v>
      </c>
      <c r="L49" s="81"/>
    </row>
    <row r="50" spans="1:16" ht="18" customHeight="1" x14ac:dyDescent="0.25">
      <c r="A50" s="73" t="s">
        <v>66</v>
      </c>
      <c r="B50" s="79" t="s">
        <v>97</v>
      </c>
      <c r="C50" s="70">
        <v>5.04E-2</v>
      </c>
      <c r="D50" s="79">
        <v>5.1400000000000001E-2</v>
      </c>
      <c r="E50" s="70">
        <v>5.1799999999999999E-2</v>
      </c>
      <c r="G50" s="108" t="s">
        <v>43</v>
      </c>
      <c r="H50" s="109">
        <v>1.24E-2</v>
      </c>
      <c r="I50" s="109">
        <v>2.0000000000000001E-4</v>
      </c>
      <c r="J50" s="109">
        <v>1.26E-2</v>
      </c>
      <c r="K50" s="109">
        <v>3.2000000000000002E-3</v>
      </c>
      <c r="L50" s="81"/>
    </row>
    <row r="51" spans="1:16" ht="18" customHeight="1" x14ac:dyDescent="0.25">
      <c r="A51" s="73" t="s">
        <v>67</v>
      </c>
      <c r="B51" s="79" t="s">
        <v>97</v>
      </c>
      <c r="C51" s="70" t="s">
        <v>97</v>
      </c>
      <c r="D51" s="79" t="s">
        <v>97</v>
      </c>
      <c r="E51" s="70">
        <v>5.2400000000000002E-2</v>
      </c>
      <c r="F51" s="110"/>
      <c r="G51" s="108" t="s">
        <v>54</v>
      </c>
      <c r="H51" s="109">
        <v>1.55E-2</v>
      </c>
      <c r="I51" s="109">
        <v>2.0000000000000001E-4</v>
      </c>
      <c r="J51" s="109">
        <v>1.5800000000000002E-2</v>
      </c>
      <c r="K51" s="109">
        <v>3.2000000000000002E-3</v>
      </c>
      <c r="L51" s="81"/>
    </row>
    <row r="52" spans="1:16" ht="18" customHeight="1" x14ac:dyDescent="0.25">
      <c r="A52" s="111"/>
      <c r="B52" s="111"/>
      <c r="C52" s="111"/>
      <c r="D52" s="111"/>
      <c r="E52" s="111"/>
      <c r="F52" s="110"/>
      <c r="G52" s="111"/>
      <c r="H52" s="112"/>
      <c r="I52" s="113"/>
      <c r="J52" s="112"/>
      <c r="K52" s="112"/>
      <c r="L52" s="81"/>
    </row>
    <row r="53" spans="1:16" ht="18" customHeight="1" x14ac:dyDescent="0.25">
      <c r="A53" s="111"/>
      <c r="B53" s="111"/>
      <c r="C53" s="111"/>
      <c r="D53" s="111"/>
      <c r="E53" s="111"/>
      <c r="F53" s="110"/>
      <c r="G53" s="111"/>
      <c r="H53" s="112"/>
      <c r="I53" s="113"/>
      <c r="J53" s="112"/>
      <c r="K53" s="112"/>
      <c r="L53" s="81"/>
    </row>
    <row r="54" spans="1:16" ht="15" customHeight="1" x14ac:dyDescent="0.25">
      <c r="A54" s="178" t="s">
        <v>73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89"/>
      <c r="L54" s="81"/>
      <c r="O54" s="4"/>
      <c r="P54" s="4"/>
    </row>
    <row r="55" spans="1:16" ht="15" customHeight="1" x14ac:dyDescent="0.25">
      <c r="A55" s="190" t="s">
        <v>110</v>
      </c>
      <c r="B55" s="190"/>
      <c r="C55" s="190"/>
      <c r="D55" s="190"/>
      <c r="E55" s="190"/>
      <c r="F55" s="114"/>
      <c r="G55" s="191" t="s">
        <v>111</v>
      </c>
      <c r="H55" s="190"/>
      <c r="I55" s="190"/>
      <c r="J55" s="190"/>
      <c r="K55" s="192"/>
      <c r="L55" s="81"/>
      <c r="O55" s="4"/>
      <c r="P55" s="4"/>
    </row>
    <row r="56" spans="1:16" ht="15" customHeight="1" x14ac:dyDescent="0.25">
      <c r="A56" s="115"/>
      <c r="B56" s="172" t="s">
        <v>75</v>
      </c>
      <c r="C56" s="173"/>
      <c r="D56" s="172" t="s">
        <v>92</v>
      </c>
      <c r="E56" s="174"/>
      <c r="F56" s="72"/>
      <c r="G56" s="116" t="s">
        <v>83</v>
      </c>
      <c r="H56" s="117" t="s">
        <v>24</v>
      </c>
      <c r="I56" s="118" t="s">
        <v>88</v>
      </c>
      <c r="J56" s="117" t="s">
        <v>87</v>
      </c>
      <c r="K56" s="118" t="s">
        <v>112</v>
      </c>
      <c r="L56" s="81"/>
      <c r="N56" s="4"/>
      <c r="O56" s="4"/>
      <c r="P56" s="4"/>
    </row>
    <row r="57" spans="1:16" ht="15" customHeight="1" x14ac:dyDescent="0.25">
      <c r="A57" s="119" t="s">
        <v>93</v>
      </c>
      <c r="B57" s="120" t="s">
        <v>94</v>
      </c>
      <c r="C57" s="121" t="s">
        <v>95</v>
      </c>
      <c r="D57" s="120" t="s">
        <v>94</v>
      </c>
      <c r="E57" s="121" t="s">
        <v>95</v>
      </c>
      <c r="F57" s="81"/>
      <c r="G57" s="122" t="s">
        <v>98</v>
      </c>
      <c r="H57" s="123" t="s">
        <v>99</v>
      </c>
      <c r="I57" s="124">
        <v>5.3100000000000001E-2</v>
      </c>
      <c r="J57" s="125">
        <v>1.6000000000000001E-3</v>
      </c>
      <c r="K57" s="124">
        <v>5.4699999999999999E-2</v>
      </c>
      <c r="L57" s="81"/>
      <c r="M57" s="20"/>
      <c r="O57" s="4"/>
      <c r="P57" s="4"/>
    </row>
    <row r="58" spans="1:16" ht="16.5" customHeight="1" x14ac:dyDescent="0.25">
      <c r="A58" s="126" t="s">
        <v>44</v>
      </c>
      <c r="B58" s="127">
        <v>2.3E-3</v>
      </c>
      <c r="C58" s="70" t="s">
        <v>97</v>
      </c>
      <c r="D58" s="127">
        <v>2.5999999999999999E-3</v>
      </c>
      <c r="E58" s="70" t="s">
        <v>97</v>
      </c>
      <c r="F58" s="31"/>
      <c r="G58" s="128" t="s">
        <v>98</v>
      </c>
      <c r="H58" s="123" t="s">
        <v>100</v>
      </c>
      <c r="I58" s="124">
        <v>5.3100000000000001E-2</v>
      </c>
      <c r="J58" s="125">
        <v>1.6000000000000001E-3</v>
      </c>
      <c r="K58" s="124">
        <v>5.4699999999999999E-2</v>
      </c>
      <c r="L58" s="81"/>
      <c r="N58" s="21"/>
      <c r="O58" s="22"/>
      <c r="P58" s="4"/>
    </row>
    <row r="59" spans="1:16" ht="16.5" customHeight="1" x14ac:dyDescent="0.25">
      <c r="A59" s="126" t="s">
        <v>45</v>
      </c>
      <c r="B59" s="127">
        <v>2.8999999999999998E-3</v>
      </c>
      <c r="C59" s="124">
        <v>2.3E-3</v>
      </c>
      <c r="D59" s="127">
        <v>3.5999999999999999E-3</v>
      </c>
      <c r="E59" s="124">
        <v>3.0000000000000001E-3</v>
      </c>
      <c r="F59" s="72" t="s">
        <v>82</v>
      </c>
      <c r="G59" s="128" t="s">
        <v>98</v>
      </c>
      <c r="H59" s="123" t="s">
        <v>101</v>
      </c>
      <c r="I59" s="124">
        <v>5.3100000000000001E-2</v>
      </c>
      <c r="J59" s="125">
        <v>1.8E-3</v>
      </c>
      <c r="K59" s="124">
        <v>5.4899999999999997E-2</v>
      </c>
      <c r="L59" s="81"/>
      <c r="N59" s="4"/>
      <c r="O59" s="4"/>
      <c r="P59" s="4"/>
    </row>
    <row r="60" spans="1:16" ht="16.5" customHeight="1" x14ac:dyDescent="0.25">
      <c r="A60" s="126" t="s">
        <v>12</v>
      </c>
      <c r="B60" s="127">
        <v>3.2000000000000002E-3</v>
      </c>
      <c r="C60" s="124">
        <v>2.3999999999999998E-3</v>
      </c>
      <c r="D60" s="127">
        <v>3.8E-3</v>
      </c>
      <c r="E60" s="124">
        <v>3.2000000000000002E-3</v>
      </c>
      <c r="F60" s="72"/>
      <c r="G60" s="128" t="s">
        <v>98</v>
      </c>
      <c r="H60" s="123" t="s">
        <v>102</v>
      </c>
      <c r="I60" s="124">
        <v>5.3100000000000001E-2</v>
      </c>
      <c r="J60" s="125">
        <v>2E-3</v>
      </c>
      <c r="K60" s="124">
        <v>5.5100000000000003E-2</v>
      </c>
      <c r="L60" s="81"/>
      <c r="N60" s="4"/>
      <c r="O60" s="4"/>
      <c r="P60" s="4"/>
    </row>
    <row r="61" spans="1:16" ht="16.5" customHeight="1" x14ac:dyDescent="0.25">
      <c r="A61" s="126" t="s">
        <v>53</v>
      </c>
      <c r="B61" s="127">
        <v>4.3E-3</v>
      </c>
      <c r="C61" s="124">
        <v>3.5999999999999999E-3</v>
      </c>
      <c r="D61" s="127">
        <v>4.4999999999999997E-3</v>
      </c>
      <c r="E61" s="124">
        <v>3.8E-3</v>
      </c>
      <c r="F61" s="72"/>
      <c r="G61" s="128" t="s">
        <v>98</v>
      </c>
      <c r="H61" s="123" t="s">
        <v>103</v>
      </c>
      <c r="I61" s="124">
        <v>5.3100000000000001E-2</v>
      </c>
      <c r="J61" s="125">
        <v>2.3E-3</v>
      </c>
      <c r="K61" s="124">
        <v>5.5399999999999998E-2</v>
      </c>
      <c r="L61" s="81"/>
      <c r="N61" s="4"/>
      <c r="O61" s="4"/>
      <c r="P61" s="4"/>
    </row>
    <row r="62" spans="1:16" ht="16.5" customHeight="1" x14ac:dyDescent="0.25">
      <c r="A62" s="126" t="s">
        <v>39</v>
      </c>
      <c r="B62" s="127">
        <v>4.8999999999999998E-3</v>
      </c>
      <c r="C62" s="124">
        <v>4.1999999999999997E-3</v>
      </c>
      <c r="D62" s="127">
        <v>5.1000000000000004E-3</v>
      </c>
      <c r="E62" s="124">
        <v>4.4000000000000003E-3</v>
      </c>
      <c r="F62" s="72"/>
      <c r="G62" s="128" t="s">
        <v>98</v>
      </c>
      <c r="H62" s="123" t="s">
        <v>104</v>
      </c>
      <c r="I62" s="124">
        <v>5.3100000000000001E-2</v>
      </c>
      <c r="J62" s="125">
        <v>2.5000000000000001E-3</v>
      </c>
      <c r="K62" s="124">
        <v>5.5599999999999997E-2</v>
      </c>
      <c r="N62" s="4"/>
      <c r="O62" s="4"/>
      <c r="P62" s="4"/>
    </row>
    <row r="63" spans="1:16" ht="16.5" customHeight="1" x14ac:dyDescent="0.25">
      <c r="A63" s="126" t="s">
        <v>59</v>
      </c>
      <c r="B63" s="127">
        <v>5.1999999999999998E-3</v>
      </c>
      <c r="C63" s="124">
        <v>4.4999999999999997E-3</v>
      </c>
      <c r="D63" s="127">
        <v>5.4000000000000003E-3</v>
      </c>
      <c r="E63" s="124">
        <v>4.7000000000000002E-3</v>
      </c>
      <c r="F63" s="72"/>
      <c r="G63" s="128" t="s">
        <v>98</v>
      </c>
      <c r="H63" s="123" t="s">
        <v>113</v>
      </c>
      <c r="I63" s="124">
        <v>5.3100000000000001E-2</v>
      </c>
      <c r="J63" s="125">
        <v>3.2000000000000002E-3</v>
      </c>
      <c r="K63" s="124">
        <v>5.6300000000000003E-2</v>
      </c>
      <c r="N63" s="4"/>
      <c r="O63" s="4"/>
      <c r="P63" s="4"/>
    </row>
    <row r="64" spans="1:16" ht="16.5" customHeight="1" x14ac:dyDescent="0.25">
      <c r="A64" s="126" t="s">
        <v>41</v>
      </c>
      <c r="B64" s="127">
        <v>5.4000000000000003E-3</v>
      </c>
      <c r="C64" s="124">
        <v>4.7000000000000002E-3</v>
      </c>
      <c r="D64" s="127">
        <v>5.5999999999999999E-3</v>
      </c>
      <c r="E64" s="124">
        <v>4.8999999999999998E-3</v>
      </c>
      <c r="F64" s="72"/>
      <c r="G64" s="128" t="s">
        <v>98</v>
      </c>
      <c r="H64" s="123" t="s">
        <v>114</v>
      </c>
      <c r="I64" s="124">
        <v>5.3100000000000001E-2</v>
      </c>
      <c r="J64" s="125">
        <v>4.1000000000000003E-3</v>
      </c>
      <c r="K64" s="124">
        <v>5.7200000000000001E-2</v>
      </c>
      <c r="N64" s="4"/>
      <c r="O64" s="4"/>
      <c r="P64" s="4"/>
    </row>
    <row r="65" spans="1:16" ht="16.5" customHeight="1" x14ac:dyDescent="0.25">
      <c r="A65" s="129" t="s">
        <v>106</v>
      </c>
      <c r="B65" s="130" t="s">
        <v>85</v>
      </c>
      <c r="C65" s="131">
        <v>5.2729999999999999E-2</v>
      </c>
      <c r="D65" s="130" t="s">
        <v>107</v>
      </c>
      <c r="E65" s="131">
        <v>5.321E-2</v>
      </c>
      <c r="F65" s="72"/>
      <c r="G65" s="128" t="s">
        <v>98</v>
      </c>
      <c r="H65" s="123" t="s">
        <v>115</v>
      </c>
      <c r="I65" s="124">
        <v>5.3100000000000001E-2</v>
      </c>
      <c r="J65" s="125">
        <v>4.3E-3</v>
      </c>
      <c r="K65" s="124">
        <v>5.74E-2</v>
      </c>
      <c r="N65" s="4"/>
      <c r="O65" s="4"/>
      <c r="P65" s="4"/>
    </row>
    <row r="66" spans="1:16" ht="16.5" customHeight="1" x14ac:dyDescent="0.25">
      <c r="A66" s="132" t="s">
        <v>86</v>
      </c>
      <c r="B66" s="133"/>
      <c r="C66" s="133"/>
      <c r="D66" s="133"/>
      <c r="E66" s="133"/>
      <c r="F66" s="72"/>
      <c r="G66" s="128" t="s">
        <v>98</v>
      </c>
      <c r="H66" s="123" t="s">
        <v>116</v>
      </c>
      <c r="I66" s="124">
        <v>5.3100000000000001E-2</v>
      </c>
      <c r="J66" s="125">
        <v>5.5999999999999999E-3</v>
      </c>
      <c r="K66" s="124">
        <v>5.8700000000000002E-2</v>
      </c>
      <c r="L66" s="134"/>
      <c r="N66" s="4"/>
      <c r="O66" s="4"/>
      <c r="P66" s="4"/>
    </row>
    <row r="67" spans="1:16" ht="16.5" customHeight="1" x14ac:dyDescent="0.25">
      <c r="A67" s="175" t="s">
        <v>117</v>
      </c>
      <c r="B67" s="176"/>
      <c r="C67" s="176"/>
      <c r="D67" s="176"/>
      <c r="E67" s="177"/>
      <c r="F67" s="72"/>
      <c r="G67" s="128" t="s">
        <v>98</v>
      </c>
      <c r="H67" s="123" t="s">
        <v>118</v>
      </c>
      <c r="I67" s="124">
        <v>5.3100000000000001E-2</v>
      </c>
      <c r="J67" s="125">
        <v>6.6E-3</v>
      </c>
      <c r="K67" s="124">
        <v>5.9499999999999997E-2</v>
      </c>
      <c r="L67" s="135"/>
      <c r="M67" s="23"/>
      <c r="N67" s="4"/>
      <c r="O67" s="4"/>
      <c r="P67" s="4"/>
    </row>
    <row r="68" spans="1:16" ht="15.75" x14ac:dyDescent="0.25">
      <c r="A68" s="136" t="s">
        <v>119</v>
      </c>
      <c r="B68" s="137"/>
      <c r="C68" s="118" t="s">
        <v>88</v>
      </c>
      <c r="D68" s="117" t="s">
        <v>87</v>
      </c>
      <c r="E68" s="118" t="s">
        <v>112</v>
      </c>
      <c r="G68" s="128" t="s">
        <v>98</v>
      </c>
      <c r="H68" s="123" t="s">
        <v>120</v>
      </c>
      <c r="I68" s="124">
        <v>5.3100000000000001E-2</v>
      </c>
      <c r="J68" s="125">
        <v>7.0000000000000001E-3</v>
      </c>
      <c r="K68" s="124">
        <v>6.0100000000000001E-2</v>
      </c>
      <c r="L68" s="97"/>
      <c r="M68" s="23"/>
      <c r="N68" s="4"/>
      <c r="O68" s="4"/>
      <c r="P68" s="4"/>
    </row>
    <row r="69" spans="1:16" ht="15.75" x14ac:dyDescent="0.25">
      <c r="A69" s="138" t="s">
        <v>96</v>
      </c>
      <c r="C69" s="139">
        <v>5.296E-2</v>
      </c>
      <c r="D69" s="140">
        <v>3.0999999999999999E-3</v>
      </c>
      <c r="E69" s="141">
        <v>5.6059999999999999E-2</v>
      </c>
      <c r="G69" s="128" t="s">
        <v>98</v>
      </c>
      <c r="H69" s="123" t="s">
        <v>121</v>
      </c>
      <c r="I69" s="124">
        <v>5.3100000000000001E-2</v>
      </c>
      <c r="J69" s="125">
        <v>7.4999999999999997E-3</v>
      </c>
      <c r="K69" s="124">
        <v>6.0499999999999998E-2</v>
      </c>
      <c r="L69" s="31"/>
      <c r="M69" s="23"/>
      <c r="N69" s="4"/>
      <c r="O69" s="4"/>
      <c r="P69" s="4"/>
    </row>
    <row r="70" spans="1:16" ht="15.75" customHeight="1" x14ac:dyDescent="0.25">
      <c r="A70" s="142" t="s">
        <v>105</v>
      </c>
      <c r="B70" s="143"/>
      <c r="C70" s="143"/>
      <c r="D70" s="143"/>
      <c r="E70" s="143"/>
      <c r="F70" s="144"/>
      <c r="G70" s="128" t="s">
        <v>98</v>
      </c>
      <c r="H70" s="123" t="s">
        <v>122</v>
      </c>
      <c r="I70" s="124">
        <v>5.3100000000000001E-2</v>
      </c>
      <c r="J70" s="125">
        <v>8.0000000000000002E-3</v>
      </c>
      <c r="K70" s="124">
        <v>6.1100000000000002E-2</v>
      </c>
      <c r="L70" s="31"/>
      <c r="M70" s="23"/>
      <c r="N70" s="4"/>
      <c r="O70" s="4"/>
      <c r="P70" s="4"/>
    </row>
    <row r="71" spans="1:16" ht="15.75" x14ac:dyDescent="0.25">
      <c r="A71" s="178" t="s">
        <v>74</v>
      </c>
      <c r="B71" s="178"/>
      <c r="C71" s="178"/>
      <c r="D71" s="178"/>
      <c r="E71" s="178"/>
      <c r="M71" s="23"/>
      <c r="N71" s="4"/>
      <c r="O71" s="4"/>
      <c r="P71" s="4"/>
    </row>
    <row r="72" spans="1:16" x14ac:dyDescent="0.25">
      <c r="A72" s="136" t="s">
        <v>24</v>
      </c>
      <c r="B72" s="137"/>
      <c r="C72" s="145" t="s">
        <v>76</v>
      </c>
      <c r="D72" s="146" t="s">
        <v>77</v>
      </c>
      <c r="E72" s="147" t="s">
        <v>78</v>
      </c>
      <c r="G72" s="142"/>
      <c r="H72" s="142"/>
      <c r="I72" s="142"/>
      <c r="J72" s="142"/>
      <c r="K72" s="142"/>
      <c r="M72" s="6"/>
    </row>
    <row r="73" spans="1:16" ht="15.75" x14ac:dyDescent="0.25">
      <c r="A73" s="138" t="s">
        <v>79</v>
      </c>
      <c r="B73" s="138"/>
      <c r="C73" s="148" t="s">
        <v>80</v>
      </c>
      <c r="D73" s="149">
        <v>5.4600000000000003E-2</v>
      </c>
      <c r="E73" s="150">
        <v>5.4600000000000003E-2</v>
      </c>
      <c r="G73" s="142"/>
      <c r="H73" s="143"/>
      <c r="I73" s="143"/>
      <c r="J73" s="143"/>
      <c r="K73" s="143"/>
      <c r="L73" s="31"/>
      <c r="M73" s="6"/>
    </row>
    <row r="74" spans="1:16" ht="15.75" x14ac:dyDescent="0.25">
      <c r="A74" s="151" t="s">
        <v>81</v>
      </c>
      <c r="B74" s="152"/>
      <c r="C74" s="148" t="s">
        <v>80</v>
      </c>
      <c r="D74" s="79">
        <v>5.5599999999999997E-2</v>
      </c>
      <c r="E74" s="153">
        <v>5.5599999999999997E-2</v>
      </c>
      <c r="G74" s="142"/>
      <c r="H74" s="143"/>
      <c r="I74" s="143"/>
      <c r="J74" s="143"/>
      <c r="K74" s="143"/>
      <c r="L74" s="31"/>
      <c r="M74" s="24"/>
    </row>
    <row r="75" spans="1:16" x14ac:dyDescent="0.25">
      <c r="A75" s="154" t="s">
        <v>90</v>
      </c>
      <c r="B75" s="72"/>
      <c r="C75" s="155"/>
      <c r="D75" s="72"/>
      <c r="G75" s="143"/>
      <c r="H75" s="156"/>
      <c r="I75" s="156"/>
      <c r="J75" s="156"/>
      <c r="K75" s="156"/>
      <c r="L75" s="31"/>
      <c r="M75" s="6"/>
    </row>
    <row r="76" spans="1:16" x14ac:dyDescent="0.25">
      <c r="C76" s="45"/>
      <c r="G76" s="157"/>
      <c r="H76" s="31"/>
      <c r="I76" s="31"/>
      <c r="J76" s="31"/>
      <c r="K76" s="31"/>
      <c r="L76" s="31"/>
      <c r="M76" s="6"/>
    </row>
    <row r="77" spans="1:16" ht="8.25" customHeight="1" x14ac:dyDescent="0.25">
      <c r="C77" s="45"/>
      <c r="G77" s="157"/>
      <c r="H77" s="31"/>
      <c r="I77" s="31"/>
      <c r="J77" s="31"/>
      <c r="K77" s="31"/>
      <c r="L77" s="31"/>
      <c r="M77" s="6"/>
    </row>
    <row r="78" spans="1:16" x14ac:dyDescent="0.25">
      <c r="C78" s="45"/>
      <c r="G78" s="157"/>
      <c r="H78" s="31"/>
      <c r="I78" s="31"/>
      <c r="J78" s="31"/>
      <c r="K78" s="31"/>
      <c r="L78" s="31"/>
      <c r="M78" s="6"/>
    </row>
    <row r="79" spans="1:16" x14ac:dyDescent="0.25">
      <c r="C79" s="45"/>
      <c r="L79" s="31"/>
      <c r="M79" s="6"/>
    </row>
    <row r="80" spans="1:16" ht="15" hidden="1" customHeight="1" x14ac:dyDescent="0.25">
      <c r="A80" s="34"/>
      <c r="C80" s="31"/>
      <c r="L80" s="31"/>
      <c r="M80" s="25"/>
    </row>
    <row r="81" spans="4:12" ht="15" hidden="1" customHeight="1" x14ac:dyDescent="0.25">
      <c r="L81" s="31"/>
    </row>
    <row r="82" spans="4:12" ht="15" hidden="1" customHeight="1" x14ac:dyDescent="0.25">
      <c r="L82" s="31"/>
    </row>
    <row r="83" spans="4:12" ht="15" hidden="1" customHeight="1" x14ac:dyDescent="0.25">
      <c r="L83" s="31"/>
    </row>
    <row r="84" spans="4:12" ht="15" hidden="1" customHeight="1" x14ac:dyDescent="0.25"/>
    <row r="85" spans="4:12" ht="15" hidden="1" customHeight="1" x14ac:dyDescent="0.25"/>
    <row r="86" spans="4:12" ht="15" hidden="1" customHeight="1" x14ac:dyDescent="0.25"/>
    <row r="87" spans="4:12" ht="15" hidden="1" customHeight="1" x14ac:dyDescent="0.25"/>
    <row r="88" spans="4:12" ht="15" hidden="1" customHeight="1" x14ac:dyDescent="0.25"/>
    <row r="89" spans="4:12" ht="15" hidden="1" customHeight="1" x14ac:dyDescent="0.25"/>
    <row r="90" spans="4:12" ht="15" hidden="1" customHeight="1" x14ac:dyDescent="0.25"/>
    <row r="91" spans="4:12" ht="15" hidden="1" customHeight="1" x14ac:dyDescent="0.25"/>
    <row r="92" spans="4:12" ht="15" hidden="1" customHeight="1" x14ac:dyDescent="0.25"/>
    <row r="93" spans="4:12" ht="15" hidden="1" customHeight="1" x14ac:dyDescent="0.25">
      <c r="D93" s="158"/>
    </row>
    <row r="94" spans="4:12" ht="15" hidden="1" customHeight="1" x14ac:dyDescent="0.25">
      <c r="D94" s="158"/>
    </row>
    <row r="95" spans="4:12" ht="15" hidden="1" customHeight="1" x14ac:dyDescent="0.25"/>
    <row r="96" spans="4:12" ht="15" hidden="1" customHeight="1" x14ac:dyDescent="0.25"/>
    <row r="97" spans="13:13" ht="15" hidden="1" customHeight="1" x14ac:dyDescent="0.25"/>
    <row r="98" spans="13:13" ht="15" hidden="1" customHeight="1" x14ac:dyDescent="0.25"/>
    <row r="99" spans="13:13" ht="15" hidden="1" customHeight="1" x14ac:dyDescent="0.25"/>
    <row r="100" spans="13:13" ht="15" hidden="1" customHeight="1" x14ac:dyDescent="0.25"/>
    <row r="101" spans="13:13" ht="15" hidden="1" customHeight="1" x14ac:dyDescent="0.25"/>
    <row r="102" spans="13:13" ht="15" hidden="1" customHeight="1" x14ac:dyDescent="0.25"/>
    <row r="103" spans="13:13" ht="15" hidden="1" customHeight="1" x14ac:dyDescent="0.25"/>
    <row r="104" spans="13:13" ht="15" hidden="1" customHeight="1" x14ac:dyDescent="0.25"/>
    <row r="105" spans="13:13" ht="15" hidden="1" customHeight="1" x14ac:dyDescent="0.25"/>
    <row r="106" spans="13:13" ht="15" hidden="1" customHeight="1" x14ac:dyDescent="0.25"/>
    <row r="107" spans="13:13" ht="15" hidden="1" customHeight="1" x14ac:dyDescent="0.25"/>
    <row r="108" spans="13:13" ht="15" hidden="1" customHeight="1" x14ac:dyDescent="0.25"/>
    <row r="109" spans="13:13" ht="15" hidden="1" customHeight="1" x14ac:dyDescent="0.25"/>
    <row r="110" spans="13:13" ht="15" hidden="1" customHeight="1" x14ac:dyDescent="0.25"/>
    <row r="111" spans="13:13" ht="15" hidden="1" customHeight="1" x14ac:dyDescent="0.25">
      <c r="M111" s="6"/>
    </row>
    <row r="112" spans="13:13" ht="15" hidden="1" customHeight="1" x14ac:dyDescent="0.25">
      <c r="M112" s="6"/>
    </row>
    <row r="113" spans="11:13" ht="15" hidden="1" customHeight="1" x14ac:dyDescent="0.25">
      <c r="M113" s="6"/>
    </row>
    <row r="114" spans="11:13" ht="15" hidden="1" customHeight="1" x14ac:dyDescent="0.25">
      <c r="K114" s="159"/>
      <c r="M114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SubsidyCalculator</vt:lpstr>
      <vt:lpstr>DailyRateSheet</vt:lpstr>
      <vt:lpstr>Adv_tbl</vt:lpstr>
      <vt:lpstr>DailyRateSheet!Adv_term</vt:lpstr>
      <vt:lpstr>Adv_term</vt:lpstr>
      <vt:lpstr>DailyRateSheet!sheet001</vt:lpstr>
      <vt:lpstr>Terms_lst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Cornejo, Rene</dc:creator>
  <cp:lastModifiedBy>Kennedy, Hunter</cp:lastModifiedBy>
  <cp:lastPrinted>2022-09-01T14:26:25Z</cp:lastPrinted>
  <dcterms:created xsi:type="dcterms:W3CDTF">2019-12-21T00:44:18Z</dcterms:created>
  <dcterms:modified xsi:type="dcterms:W3CDTF">2024-05-17T21:41:28Z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{67F7D5F2-D8B0-4E64-939C-11AF369FDAFB}</vt:lpwstr>
  </property>
</Properties>
</file>